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drawings/drawing89.xml" ContentType="application/vnd.openxmlformats-officedocument.drawing+xml"/>
  <Override PartName="/xl/charts/chart89.xml" ContentType="application/vnd.openxmlformats-officedocument.drawingml.chart+xml"/>
  <Override PartName="/xl/drawings/drawing90.xml" ContentType="application/vnd.openxmlformats-officedocument.drawing+xml"/>
  <Override PartName="/xl/charts/chart90.xml" ContentType="application/vnd.openxmlformats-officedocument.drawingml.chart+xml"/>
  <Override PartName="/xl/drawings/drawing91.xml" ContentType="application/vnd.openxmlformats-officedocument.drawing+xml"/>
  <Override PartName="/xl/charts/chart91.xml" ContentType="application/vnd.openxmlformats-officedocument.drawingml.chart+xml"/>
  <Override PartName="/xl/drawings/drawing92.xml" ContentType="application/vnd.openxmlformats-officedocument.drawing+xml"/>
  <Override PartName="/xl/charts/chart92.xml" ContentType="application/vnd.openxmlformats-officedocument.drawingml.chart+xml"/>
  <Override PartName="/xl/drawings/drawing93.xml" ContentType="application/vnd.openxmlformats-officedocument.drawing+xml"/>
  <Override PartName="/xl/charts/chart93.xml" ContentType="application/vnd.openxmlformats-officedocument.drawingml.chart+xml"/>
  <Override PartName="/xl/drawings/drawing94.xml" ContentType="application/vnd.openxmlformats-officedocument.drawing+xml"/>
  <Override PartName="/xl/charts/chart94.xml" ContentType="application/vnd.openxmlformats-officedocument.drawingml.chart+xml"/>
  <Override PartName="/xl/drawings/drawing95.xml" ContentType="application/vnd.openxmlformats-officedocument.drawing+xml"/>
  <Override PartName="/xl/charts/chart95.xml" ContentType="application/vnd.openxmlformats-officedocument.drawingml.chart+xml"/>
  <Override PartName="/xl/drawings/drawing96.xml" ContentType="application/vnd.openxmlformats-officedocument.drawing+xml"/>
  <Override PartName="/xl/charts/chart96.xml" ContentType="application/vnd.openxmlformats-officedocument.drawingml.chart+xml"/>
  <Override PartName="/xl/drawings/drawing97.xml" ContentType="application/vnd.openxmlformats-officedocument.drawing+xml"/>
  <Override PartName="/xl/charts/chart97.xml" ContentType="application/vnd.openxmlformats-officedocument.drawingml.chart+xml"/>
  <Override PartName="/xl/drawings/drawing98.xml" ContentType="application/vnd.openxmlformats-officedocument.drawing+xml"/>
  <Override PartName="/xl/charts/chart98.xml" ContentType="application/vnd.openxmlformats-officedocument.drawingml.chart+xml"/>
  <Override PartName="/xl/drawings/drawing99.xml" ContentType="application/vnd.openxmlformats-officedocument.drawing+xml"/>
  <Override PartName="/xl/charts/chart99.xml" ContentType="application/vnd.openxmlformats-officedocument.drawingml.chart+xml"/>
  <Override PartName="/xl/drawings/drawing100.xml" ContentType="application/vnd.openxmlformats-officedocument.drawing+xml"/>
  <Override PartName="/xl/charts/chart100.xml" ContentType="application/vnd.openxmlformats-officedocument.drawingml.chart+xml"/>
  <Override PartName="/xl/drawings/drawing101.xml" ContentType="application/vnd.openxmlformats-officedocument.drawing+xml"/>
  <Override PartName="/xl/charts/chart101.xml" ContentType="application/vnd.openxmlformats-officedocument.drawingml.chart+xml"/>
  <Override PartName="/xl/drawings/drawing102.xml" ContentType="application/vnd.openxmlformats-officedocument.drawing+xml"/>
  <Override PartName="/xl/charts/chart102.xml" ContentType="application/vnd.openxmlformats-officedocument.drawingml.chart+xml"/>
  <Override PartName="/xl/drawings/drawing103.xml" ContentType="application/vnd.openxmlformats-officedocument.drawing+xml"/>
  <Override PartName="/xl/charts/chart103.xml" ContentType="application/vnd.openxmlformats-officedocument.drawingml.chart+xml"/>
  <Override PartName="/xl/drawings/drawing104.xml" ContentType="application/vnd.openxmlformats-officedocument.drawing+xml"/>
  <Override PartName="/xl/charts/chart104.xml" ContentType="application/vnd.openxmlformats-officedocument.drawingml.chart+xml"/>
  <Override PartName="/xl/drawings/drawing105.xml" ContentType="application/vnd.openxmlformats-officedocument.drawing+xml"/>
  <Override PartName="/xl/charts/chart105.xml" ContentType="application/vnd.openxmlformats-officedocument.drawingml.chart+xml"/>
  <Override PartName="/xl/drawings/drawing106.xml" ContentType="application/vnd.openxmlformats-officedocument.drawing+xml"/>
  <Override PartName="/xl/charts/chart106.xml" ContentType="application/vnd.openxmlformats-officedocument.drawingml.chart+xml"/>
  <Override PartName="/xl/drawings/drawing107.xml" ContentType="application/vnd.openxmlformats-officedocument.drawing+xml"/>
  <Override PartName="/xl/charts/chart107.xml" ContentType="application/vnd.openxmlformats-officedocument.drawingml.chart+xml"/>
  <Override PartName="/xl/drawings/drawing108.xml" ContentType="application/vnd.openxmlformats-officedocument.drawing+xml"/>
  <Override PartName="/xl/charts/chart108.xml" ContentType="application/vnd.openxmlformats-officedocument.drawingml.chart+xml"/>
  <Override PartName="/xl/drawings/drawing109.xml" ContentType="application/vnd.openxmlformats-officedocument.drawing+xml"/>
  <Override PartName="/xl/charts/chart109.xml" ContentType="application/vnd.openxmlformats-officedocument.drawingml.chart+xml"/>
  <Override PartName="/xl/drawings/drawing110.xml" ContentType="application/vnd.openxmlformats-officedocument.drawing+xml"/>
  <Override PartName="/xl/charts/chart110.xml" ContentType="application/vnd.openxmlformats-officedocument.drawingml.chart+xml"/>
  <Override PartName="/xl/drawings/drawing111.xml" ContentType="application/vnd.openxmlformats-officedocument.drawing+xml"/>
  <Override PartName="/xl/charts/chart111.xml" ContentType="application/vnd.openxmlformats-officedocument.drawingml.chart+xml"/>
  <Override PartName="/xl/drawings/drawing112.xml" ContentType="application/vnd.openxmlformats-officedocument.drawing+xml"/>
  <Override PartName="/xl/charts/chart112.xml" ContentType="application/vnd.openxmlformats-officedocument.drawingml.chart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+xml"/>
  <Override PartName="/xl/charts/chart114.xml" ContentType="application/vnd.openxmlformats-officedocument.drawingml.chart+xml"/>
  <Override PartName="/xl/drawings/drawing115.xml" ContentType="application/vnd.openxmlformats-officedocument.drawing+xml"/>
  <Override PartName="/xl/charts/chart115.xml" ContentType="application/vnd.openxmlformats-officedocument.drawingml.chart+xml"/>
  <Override PartName="/xl/drawings/drawing116.xml" ContentType="application/vnd.openxmlformats-officedocument.drawing+xml"/>
  <Override PartName="/xl/charts/chart116.xml" ContentType="application/vnd.openxmlformats-officedocument.drawingml.chart+xml"/>
  <Override PartName="/xl/drawings/drawing117.xml" ContentType="application/vnd.openxmlformats-officedocument.drawing+xml"/>
  <Override PartName="/xl/charts/chart117.xml" ContentType="application/vnd.openxmlformats-officedocument.drawingml.chart+xml"/>
  <Override PartName="/xl/drawings/drawing118.xml" ContentType="application/vnd.openxmlformats-officedocument.drawing+xml"/>
  <Override PartName="/xl/charts/chart118.xml" ContentType="application/vnd.openxmlformats-officedocument.drawingml.chart+xml"/>
  <Override PartName="/xl/drawings/drawing119.xml" ContentType="application/vnd.openxmlformats-officedocument.drawing+xml"/>
  <Override PartName="/xl/charts/chart119.xml" ContentType="application/vnd.openxmlformats-officedocument.drawingml.chart+xml"/>
  <Override PartName="/xl/drawings/drawing120.xml" ContentType="application/vnd.openxmlformats-officedocument.drawing+xml"/>
  <Override PartName="/xl/charts/chart120.xml" ContentType="application/vnd.openxmlformats-officedocument.drawingml.chart+xml"/>
  <Override PartName="/xl/drawings/drawing121.xml" ContentType="application/vnd.openxmlformats-officedocument.drawing+xml"/>
  <Override PartName="/xl/charts/chart121.xml" ContentType="application/vnd.openxmlformats-officedocument.drawingml.chart+xml"/>
  <Override PartName="/xl/drawings/drawing122.xml" ContentType="application/vnd.openxmlformats-officedocument.drawing+xml"/>
  <Override PartName="/xl/charts/chart122.xml" ContentType="application/vnd.openxmlformats-officedocument.drawingml.chart+xml"/>
  <Override PartName="/xl/drawings/drawing123.xml" ContentType="application/vnd.openxmlformats-officedocument.drawing+xml"/>
  <Override PartName="/xl/charts/chart123.xml" ContentType="application/vnd.openxmlformats-officedocument.drawingml.chart+xml"/>
  <Override PartName="/xl/drawings/drawing124.xml" ContentType="application/vnd.openxmlformats-officedocument.drawing+xml"/>
  <Override PartName="/xl/charts/chart124.xml" ContentType="application/vnd.openxmlformats-officedocument.drawingml.chart+xml"/>
  <Override PartName="/xl/drawings/drawing125.xml" ContentType="application/vnd.openxmlformats-officedocument.drawing+xml"/>
  <Override PartName="/xl/charts/chart125.xml" ContentType="application/vnd.openxmlformats-officedocument.drawingml.chart+xml"/>
  <Override PartName="/xl/drawings/drawing126.xml" ContentType="application/vnd.openxmlformats-officedocument.drawing+xml"/>
  <Override PartName="/xl/charts/chart126.xml" ContentType="application/vnd.openxmlformats-officedocument.drawingml.chart+xml"/>
  <Override PartName="/xl/drawings/drawing127.xml" ContentType="application/vnd.openxmlformats-officedocument.drawing+xml"/>
  <Override PartName="/xl/charts/chart127.xml" ContentType="application/vnd.openxmlformats-officedocument.drawingml.chart+xml"/>
  <Override PartName="/xl/drawings/drawing128.xml" ContentType="application/vnd.openxmlformats-officedocument.drawing+xml"/>
  <Override PartName="/xl/charts/chart128.xml" ContentType="application/vnd.openxmlformats-officedocument.drawingml.chart+xml"/>
  <Override PartName="/xl/drawings/drawing129.xml" ContentType="application/vnd.openxmlformats-officedocument.drawing+xml"/>
  <Override PartName="/xl/charts/chart129.xml" ContentType="application/vnd.openxmlformats-officedocument.drawingml.chart+xml"/>
  <Override PartName="/xl/drawings/drawing130.xml" ContentType="application/vnd.openxmlformats-officedocument.drawing+xml"/>
  <Override PartName="/xl/charts/chart130.xml" ContentType="application/vnd.openxmlformats-officedocument.drawingml.chart+xml"/>
  <Override PartName="/xl/drawings/drawing131.xml" ContentType="application/vnd.openxmlformats-officedocument.drawing+xml"/>
  <Override PartName="/xl/charts/chart131.xml" ContentType="application/vnd.openxmlformats-officedocument.drawingml.chart+xml"/>
  <Override PartName="/xl/drawings/drawing132.xml" ContentType="application/vnd.openxmlformats-officedocument.drawing+xml"/>
  <Override PartName="/xl/charts/chart132.xml" ContentType="application/vnd.openxmlformats-officedocument.drawingml.chart+xml"/>
  <Override PartName="/xl/drawings/drawing133.xml" ContentType="application/vnd.openxmlformats-officedocument.drawing+xml"/>
  <Override PartName="/xl/charts/chart133.xml" ContentType="application/vnd.openxmlformats-officedocument.drawingml.chart+xml"/>
  <Override PartName="/xl/drawings/drawing134.xml" ContentType="application/vnd.openxmlformats-officedocument.drawing+xml"/>
  <Override PartName="/xl/charts/chart134.xml" ContentType="application/vnd.openxmlformats-officedocument.drawingml.chart+xml"/>
  <Override PartName="/xl/drawings/drawing135.xml" ContentType="application/vnd.openxmlformats-officedocument.drawing+xml"/>
  <Override PartName="/xl/charts/chart135.xml" ContentType="application/vnd.openxmlformats-officedocument.drawingml.chart+xml"/>
  <Override PartName="/xl/drawings/drawing136.xml" ContentType="application/vnd.openxmlformats-officedocument.drawing+xml"/>
  <Override PartName="/xl/charts/chart136.xml" ContentType="application/vnd.openxmlformats-officedocument.drawingml.chart+xml"/>
  <Override PartName="/xl/drawings/drawing137.xml" ContentType="application/vnd.openxmlformats-officedocument.drawing+xml"/>
  <Override PartName="/xl/charts/chart137.xml" ContentType="application/vnd.openxmlformats-officedocument.drawingml.chart+xml"/>
  <Override PartName="/xl/drawings/drawing138.xml" ContentType="application/vnd.openxmlformats-officedocument.drawing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drawings/drawing139.xml" ContentType="application/vnd.openxmlformats-officedocument.drawing+xml"/>
  <Override PartName="/xl/charts/chart140.xml" ContentType="application/vnd.openxmlformats-officedocument.drawingml.chart+xml"/>
  <Override PartName="/xl/drawings/drawing140.xml" ContentType="application/vnd.openxmlformats-officedocument.drawing+xml"/>
  <Override PartName="/xl/charts/chart141.xml" ContentType="application/vnd.openxmlformats-officedocument.drawingml.chart+xml"/>
  <Override PartName="/xl/drawings/drawing141.xml" ContentType="application/vnd.openxmlformats-officedocument.drawing+xml"/>
  <Override PartName="/xl/charts/chart142.xml" ContentType="application/vnd.openxmlformats-officedocument.drawingml.chart+xml"/>
  <Override PartName="/xl/drawings/drawing142.xml" ContentType="application/vnd.openxmlformats-officedocument.drawing+xml"/>
  <Override PartName="/xl/charts/chart143.xml" ContentType="application/vnd.openxmlformats-officedocument.drawingml.chart+xml"/>
  <Override PartName="/xl/drawings/drawing143.xml" ContentType="application/vnd.openxmlformats-officedocument.drawing+xml"/>
  <Override PartName="/xl/charts/chart144.xml" ContentType="application/vnd.openxmlformats-officedocument.drawingml.chart+xml"/>
  <Override PartName="/xl/drawings/drawing144.xml" ContentType="application/vnd.openxmlformats-officedocument.drawing+xml"/>
  <Override PartName="/xl/charts/chart145.xml" ContentType="application/vnd.openxmlformats-officedocument.drawingml.chart+xml"/>
  <Override PartName="/xl/drawings/drawing145.xml" ContentType="application/vnd.openxmlformats-officedocument.drawing+xml"/>
  <Override PartName="/xl/charts/chart146.xml" ContentType="application/vnd.openxmlformats-officedocument.drawingml.chart+xml"/>
  <Override PartName="/xl/drawings/drawing146.xml" ContentType="application/vnd.openxmlformats-officedocument.drawing+xml"/>
  <Override PartName="/xl/charts/chart147.xml" ContentType="application/vnd.openxmlformats-officedocument.drawingml.chart+xml"/>
  <Override PartName="/xl/drawings/drawing147.xml" ContentType="application/vnd.openxmlformats-officedocument.drawing+xml"/>
  <Override PartName="/xl/charts/chart148.xml" ContentType="application/vnd.openxmlformats-officedocument.drawingml.chart+xml"/>
  <Override PartName="/xl/drawings/drawing148.xml" ContentType="application/vnd.openxmlformats-officedocument.drawing+xml"/>
  <Override PartName="/xl/charts/chart149.xml" ContentType="application/vnd.openxmlformats-officedocument.drawingml.chart+xml"/>
  <Override PartName="/xl/drawings/drawing149.xml" ContentType="application/vnd.openxmlformats-officedocument.drawing+xml"/>
  <Override PartName="/xl/charts/chart150.xml" ContentType="application/vnd.openxmlformats-officedocument.drawingml.chart+xml"/>
  <Override PartName="/xl/drawings/drawing150.xml" ContentType="application/vnd.openxmlformats-officedocument.drawing+xml"/>
  <Override PartName="/xl/charts/chart151.xml" ContentType="application/vnd.openxmlformats-officedocument.drawingml.chart+xml"/>
  <Override PartName="/xl/drawings/drawing151.xml" ContentType="application/vnd.openxmlformats-officedocument.drawing+xml"/>
  <Override PartName="/xl/charts/chart152.xml" ContentType="application/vnd.openxmlformats-officedocument.drawingml.chart+xml"/>
  <Override PartName="/xl/drawings/drawing152.xml" ContentType="application/vnd.openxmlformats-officedocument.drawing+xml"/>
  <Override PartName="/xl/charts/chart153.xml" ContentType="application/vnd.openxmlformats-officedocument.drawingml.chart+xml"/>
  <Override PartName="/xl/drawings/drawing153.xml" ContentType="application/vnd.openxmlformats-officedocument.drawing+xml"/>
  <Override PartName="/xl/charts/chart154.xml" ContentType="application/vnd.openxmlformats-officedocument.drawingml.chart+xml"/>
  <Override PartName="/xl/drawings/drawing154.xml" ContentType="application/vnd.openxmlformats-officedocument.drawing+xml"/>
  <Override PartName="/xl/charts/chart155.xml" ContentType="application/vnd.openxmlformats-officedocument.drawingml.chart+xml"/>
  <Override PartName="/xl/drawings/drawing155.xml" ContentType="application/vnd.openxmlformats-officedocument.drawing+xml"/>
  <Override PartName="/xl/charts/chart156.xml" ContentType="application/vnd.openxmlformats-officedocument.drawingml.chart+xml"/>
  <Override PartName="/xl/drawings/drawing156.xml" ContentType="application/vnd.openxmlformats-officedocument.drawing+xml"/>
  <Override PartName="/xl/charts/chart157.xml" ContentType="application/vnd.openxmlformats-officedocument.drawingml.chart+xml"/>
  <Override PartName="/xl/drawings/drawing157.xml" ContentType="application/vnd.openxmlformats-officedocument.drawing+xml"/>
  <Override PartName="/xl/charts/chart15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enry\Desktop\stats\"/>
    </mc:Choice>
  </mc:AlternateContent>
  <bookViews>
    <workbookView xWindow="1800" yWindow="360" windowWidth="25068" windowHeight="11772" firstSheet="139" activeTab="155"/>
  </bookViews>
  <sheets>
    <sheet name="Total" sheetId="1" r:id="rId1"/>
    <sheet name="Sep12" sheetId="2" r:id="rId2"/>
    <sheet name="Okt12" sheetId="3" r:id="rId3"/>
    <sheet name="Nov12" sheetId="4" r:id="rId4"/>
    <sheet name="Dez12" sheetId="5" r:id="rId5"/>
    <sheet name="Jan13" sheetId="6" r:id="rId6"/>
    <sheet name="Feb13" sheetId="7" r:id="rId7"/>
    <sheet name="Mar13" sheetId="8" r:id="rId8"/>
    <sheet name="Apr13" sheetId="9" r:id="rId9"/>
    <sheet name="Mai13" sheetId="10" r:id="rId10"/>
    <sheet name="Jun13" sheetId="11" r:id="rId11"/>
    <sheet name="Jul13" sheetId="12" r:id="rId12"/>
    <sheet name="Aug13" sheetId="13" r:id="rId13"/>
    <sheet name="Sep13" sheetId="14" r:id="rId14"/>
    <sheet name="Okt13" sheetId="15" r:id="rId15"/>
    <sheet name="Nov13" sheetId="16" r:id="rId16"/>
    <sheet name="Dez13" sheetId="17" r:id="rId17"/>
    <sheet name="Jan14" sheetId="18" r:id="rId18"/>
    <sheet name="Feb14" sheetId="19" r:id="rId19"/>
    <sheet name="Mar14" sheetId="20" r:id="rId20"/>
    <sheet name="Apr14" sheetId="21" r:id="rId21"/>
    <sheet name="Mai14" sheetId="22" r:id="rId22"/>
    <sheet name="Jun14" sheetId="23" r:id="rId23"/>
    <sheet name="Jul14" sheetId="24" r:id="rId24"/>
    <sheet name="Aug14" sheetId="25" r:id="rId25"/>
    <sheet name="Sep14" sheetId="26" r:id="rId26"/>
    <sheet name="Okt14" sheetId="27" r:id="rId27"/>
    <sheet name="Nov14" sheetId="28" r:id="rId28"/>
    <sheet name="Dez14" sheetId="29" r:id="rId29"/>
    <sheet name="Jan15" sheetId="30" r:id="rId30"/>
    <sheet name="Feb15" sheetId="31" r:id="rId31"/>
    <sheet name="Mar15" sheetId="32" r:id="rId32"/>
    <sheet name="Apr15" sheetId="33" r:id="rId33"/>
    <sheet name="Mai15" sheetId="34" r:id="rId34"/>
    <sheet name="Jun15" sheetId="35" r:id="rId35"/>
    <sheet name="Jul15" sheetId="36" r:id="rId36"/>
    <sheet name="Aug15" sheetId="37" r:id="rId37"/>
    <sheet name="Sep15" sheetId="38" r:id="rId38"/>
    <sheet name="Okt15" sheetId="39" r:id="rId39"/>
    <sheet name="Nov15" sheetId="40" r:id="rId40"/>
    <sheet name="Dez15" sheetId="41" r:id="rId41"/>
    <sheet name="Jan16" sheetId="42" r:id="rId42"/>
    <sheet name="Feb16" sheetId="43" r:id="rId43"/>
    <sheet name="Mar16" sheetId="44" r:id="rId44"/>
    <sheet name="Apr16" sheetId="45" r:id="rId45"/>
    <sheet name="Mai16" sheetId="46" r:id="rId46"/>
    <sheet name="Jun16" sheetId="47" r:id="rId47"/>
    <sheet name="Jul16" sheetId="48" r:id="rId48"/>
    <sheet name="Aug16" sheetId="49" r:id="rId49"/>
    <sheet name="Sep16" sheetId="50" r:id="rId50"/>
    <sheet name="Okt16" sheetId="51" r:id="rId51"/>
    <sheet name="Nov16" sheetId="52" r:id="rId52"/>
    <sheet name="Dez16" sheetId="53" r:id="rId53"/>
    <sheet name="Jan17" sheetId="54" r:id="rId54"/>
    <sheet name="Feb17" sheetId="55" r:id="rId55"/>
    <sheet name="Mar17" sheetId="56" r:id="rId56"/>
    <sheet name="Apr17" sheetId="57" r:id="rId57"/>
    <sheet name="Mai17" sheetId="58" r:id="rId58"/>
    <sheet name="Jun17" sheetId="59" r:id="rId59"/>
    <sheet name="Jul17" sheetId="60" r:id="rId60"/>
    <sheet name="Aug17" sheetId="61" r:id="rId61"/>
    <sheet name="Sep17" sheetId="62" r:id="rId62"/>
    <sheet name="Okt17" sheetId="63" r:id="rId63"/>
    <sheet name="Nov17" sheetId="64" r:id="rId64"/>
    <sheet name="Dez17" sheetId="65" r:id="rId65"/>
    <sheet name="Jan18" sheetId="66" r:id="rId66"/>
    <sheet name="Feb18" sheetId="67" r:id="rId67"/>
    <sheet name="Mar18" sheetId="68" r:id="rId68"/>
    <sheet name="Apr18" sheetId="69" r:id="rId69"/>
    <sheet name="Mai18" sheetId="70" r:id="rId70"/>
    <sheet name="Jun18" sheetId="71" r:id="rId71"/>
    <sheet name="Jul18" sheetId="72" r:id="rId72"/>
    <sheet name="Aug18" sheetId="73" r:id="rId73"/>
    <sheet name="Sep18" sheetId="74" r:id="rId74"/>
    <sheet name="Okt18" sheetId="75" r:id="rId75"/>
    <sheet name="Nov18" sheetId="76" r:id="rId76"/>
    <sheet name="Dez18" sheetId="77" r:id="rId77"/>
    <sheet name="Jan19" sheetId="78" r:id="rId78"/>
    <sheet name="Feb19" sheetId="79" r:id="rId79"/>
    <sheet name="Mar19" sheetId="80" r:id="rId80"/>
    <sheet name="Apr19" sheetId="81" r:id="rId81"/>
    <sheet name="Mai19" sheetId="82" r:id="rId82"/>
    <sheet name="Jun19" sheetId="83" r:id="rId83"/>
    <sheet name="Jul19" sheetId="84" r:id="rId84"/>
    <sheet name="Aug19" sheetId="85" r:id="rId85"/>
    <sheet name="Sep19" sheetId="86" r:id="rId86"/>
    <sheet name="Okt19" sheetId="87" r:id="rId87"/>
    <sheet name="Nov19" sheetId="88" r:id="rId88"/>
    <sheet name="Dez19" sheetId="89" r:id="rId89"/>
    <sheet name="Jan20" sheetId="90" r:id="rId90"/>
    <sheet name="Feb20" sheetId="91" r:id="rId91"/>
    <sheet name="Mar20" sheetId="92" r:id="rId92"/>
    <sheet name="Apr20" sheetId="93" r:id="rId93"/>
    <sheet name="Mai20" sheetId="94" r:id="rId94"/>
    <sheet name="Jun20" sheetId="95" r:id="rId95"/>
    <sheet name="Jul20" sheetId="96" r:id="rId96"/>
    <sheet name="Aug20" sheetId="97" r:id="rId97"/>
    <sheet name="Sep20" sheetId="98" r:id="rId98"/>
    <sheet name="Okt20" sheetId="99" r:id="rId99"/>
    <sheet name="Nov20" sheetId="100" r:id="rId100"/>
    <sheet name="Dez20" sheetId="101" r:id="rId101"/>
    <sheet name="Jan21" sheetId="102" r:id="rId102"/>
    <sheet name="Feb21" sheetId="103" r:id="rId103"/>
    <sheet name="Mar21" sheetId="104" r:id="rId104"/>
    <sheet name="Apr21" sheetId="105" r:id="rId105"/>
    <sheet name="Mai21" sheetId="106" r:id="rId106"/>
    <sheet name="Jun21" sheetId="107" r:id="rId107"/>
    <sheet name="Jul21" sheetId="108" r:id="rId108"/>
    <sheet name="Aug21" sheetId="109" r:id="rId109"/>
    <sheet name="Sep21" sheetId="110" r:id="rId110"/>
    <sheet name="Okt21" sheetId="111" r:id="rId111"/>
    <sheet name="Nov21" sheetId="112" r:id="rId112"/>
    <sheet name="Dez21" sheetId="113" r:id="rId113"/>
    <sheet name="Jan22" sheetId="114" r:id="rId114"/>
    <sheet name="Feb22" sheetId="115" r:id="rId115"/>
    <sheet name="Mar22" sheetId="116" r:id="rId116"/>
    <sheet name="Apr22" sheetId="117" r:id="rId117"/>
    <sheet name="Mai22" sheetId="118" r:id="rId118"/>
    <sheet name="Jun22" sheetId="119" r:id="rId119"/>
    <sheet name="Jul22" sheetId="120" r:id="rId120"/>
    <sheet name="Aug22" sheetId="121" r:id="rId121"/>
    <sheet name="Sep22" sheetId="122" r:id="rId122"/>
    <sheet name="Okt22" sheetId="123" r:id="rId123"/>
    <sheet name="Nov22" sheetId="124" r:id="rId124"/>
    <sheet name="Dez22" sheetId="125" r:id="rId125"/>
    <sheet name="Jan23" sheetId="126" r:id="rId126"/>
    <sheet name="Feb23" sheetId="127" r:id="rId127"/>
    <sheet name="Mar23" sheetId="128" r:id="rId128"/>
    <sheet name="Apr23" sheetId="129" r:id="rId129"/>
    <sheet name="Mai23" sheetId="130" r:id="rId130"/>
    <sheet name="Jun23" sheetId="131" r:id="rId131"/>
    <sheet name="Jul23" sheetId="132" r:id="rId132"/>
    <sheet name="Aug23" sheetId="133" r:id="rId133"/>
    <sheet name="Sep23" sheetId="134" r:id="rId134"/>
    <sheet name="Okt23" sheetId="135" r:id="rId135"/>
    <sheet name="Nov23" sheetId="136" r:id="rId136"/>
    <sheet name="Dez23" sheetId="137" r:id="rId137"/>
    <sheet name="Jan24" sheetId="138" r:id="rId138"/>
    <sheet name="Feb24" sheetId="139" r:id="rId139"/>
    <sheet name="Mar24" sheetId="140" r:id="rId140"/>
    <sheet name="Apr24" sheetId="141" r:id="rId141"/>
    <sheet name="Mai24" sheetId="142" r:id="rId142"/>
    <sheet name="Jun24" sheetId="143" r:id="rId143"/>
    <sheet name="Jul24" sheetId="144" r:id="rId144"/>
    <sheet name="Aug24" sheetId="145" r:id="rId145"/>
    <sheet name="Sep24" sheetId="146" r:id="rId146"/>
    <sheet name="Okt24" sheetId="147" r:id="rId147"/>
    <sheet name="Nov24" sheetId="148" r:id="rId148"/>
    <sheet name="Dez24" sheetId="149" r:id="rId149"/>
    <sheet name="Jan25" sheetId="150" r:id="rId150"/>
    <sheet name="Feb25" sheetId="151" r:id="rId151"/>
    <sheet name="Mar25" sheetId="152" r:id="rId152"/>
    <sheet name="Apr25" sheetId="153" r:id="rId153"/>
    <sheet name="Mai25" sheetId="154" r:id="rId154"/>
    <sheet name="Jun25" sheetId="155" r:id="rId155"/>
    <sheet name="Jul25" sheetId="156" r:id="rId156"/>
  </sheets>
  <externalReferences>
    <externalReference r:id="rId157"/>
  </externalReferences>
  <calcPr calcId="152511"/>
</workbook>
</file>

<file path=xl/calcChain.xml><?xml version="1.0" encoding="utf-8"?>
<calcChain xmlns="http://schemas.openxmlformats.org/spreadsheetml/2006/main">
  <c r="B5" i="156" l="1"/>
  <c r="AG5" i="156"/>
  <c r="AF5" i="156"/>
  <c r="AF7" i="156" s="1"/>
  <c r="AE5" i="156"/>
  <c r="AE7" i="156" s="1"/>
  <c r="AD5" i="156"/>
  <c r="AD7" i="156" s="1"/>
  <c r="AC5" i="156"/>
  <c r="AC7" i="156" s="1"/>
  <c r="AB5" i="156"/>
  <c r="AB7" i="156" s="1"/>
  <c r="AA5" i="156"/>
  <c r="AA7" i="156" s="1"/>
  <c r="Z5" i="156"/>
  <c r="Z7" i="156" s="1"/>
  <c r="Y5" i="156"/>
  <c r="Y7" i="156" s="1"/>
  <c r="X5" i="156"/>
  <c r="X7" i="156" s="1"/>
  <c r="W5" i="156"/>
  <c r="W7" i="156" s="1"/>
  <c r="V5" i="156"/>
  <c r="V7" i="156" s="1"/>
  <c r="U5" i="156"/>
  <c r="U7" i="156" s="1"/>
  <c r="T5" i="156"/>
  <c r="T7" i="156" s="1"/>
  <c r="S5" i="156"/>
  <c r="S7" i="156" s="1"/>
  <c r="R5" i="156"/>
  <c r="R7" i="156" s="1"/>
  <c r="Q5" i="156"/>
  <c r="Q7" i="156" s="1"/>
  <c r="P5" i="156"/>
  <c r="P7" i="156" s="1"/>
  <c r="O5" i="156"/>
  <c r="O7" i="156" s="1"/>
  <c r="N5" i="156"/>
  <c r="N7" i="156" s="1"/>
  <c r="M5" i="156"/>
  <c r="M7" i="156" s="1"/>
  <c r="L5" i="156"/>
  <c r="L7" i="156" s="1"/>
  <c r="K5" i="156"/>
  <c r="K7" i="156" s="1"/>
  <c r="J5" i="156"/>
  <c r="J7" i="156" s="1"/>
  <c r="I5" i="156"/>
  <c r="I7" i="156" s="1"/>
  <c r="H5" i="156"/>
  <c r="H7" i="156" s="1"/>
  <c r="G5" i="156"/>
  <c r="G7" i="156" s="1"/>
  <c r="F5" i="156"/>
  <c r="F7" i="156" s="1"/>
  <c r="E5" i="156"/>
  <c r="E7" i="156" s="1"/>
  <c r="D5" i="156"/>
  <c r="D7" i="156" s="1"/>
  <c r="C5" i="156"/>
  <c r="C7" i="156" s="1"/>
  <c r="AJ4" i="156"/>
  <c r="AI4" i="156"/>
  <c r="EY9" i="1"/>
  <c r="EX9" i="1"/>
  <c r="AI5" i="156" l="1"/>
  <c r="AG7" i="156"/>
  <c r="O5" i="155"/>
  <c r="B5" i="155" l="1"/>
  <c r="AG5" i="155"/>
  <c r="AG7" i="155" s="1"/>
  <c r="AF5" i="155"/>
  <c r="AF7" i="155" s="1"/>
  <c r="AE5" i="155"/>
  <c r="AE7" i="155" s="1"/>
  <c r="AD5" i="155"/>
  <c r="AD7" i="155" s="1"/>
  <c r="AC5" i="155"/>
  <c r="AC7" i="155" s="1"/>
  <c r="AB5" i="155"/>
  <c r="AB7" i="155" s="1"/>
  <c r="AA5" i="155"/>
  <c r="AA7" i="155" s="1"/>
  <c r="Z5" i="155"/>
  <c r="Z7" i="155" s="1"/>
  <c r="Y5" i="155"/>
  <c r="Y7" i="155" s="1"/>
  <c r="X5" i="155"/>
  <c r="X7" i="155" s="1"/>
  <c r="W5" i="155"/>
  <c r="W7" i="155" s="1"/>
  <c r="V5" i="155"/>
  <c r="V7" i="155" s="1"/>
  <c r="U5" i="155"/>
  <c r="U7" i="155" s="1"/>
  <c r="T5" i="155"/>
  <c r="T7" i="155" s="1"/>
  <c r="S5" i="155"/>
  <c r="S7" i="155" s="1"/>
  <c r="R5" i="155"/>
  <c r="R7" i="155" s="1"/>
  <c r="Q5" i="155"/>
  <c r="Q7" i="155" s="1"/>
  <c r="P5" i="155"/>
  <c r="P7" i="155" s="1"/>
  <c r="O7" i="155"/>
  <c r="N5" i="155"/>
  <c r="N7" i="155" s="1"/>
  <c r="M5" i="155"/>
  <c r="M7" i="155" s="1"/>
  <c r="L5" i="155"/>
  <c r="L7" i="155" s="1"/>
  <c r="K5" i="155"/>
  <c r="K7" i="155" s="1"/>
  <c r="J5" i="155"/>
  <c r="J7" i="155" s="1"/>
  <c r="I5" i="155"/>
  <c r="I7" i="155" s="1"/>
  <c r="H5" i="155"/>
  <c r="H7" i="155" s="1"/>
  <c r="G5" i="155"/>
  <c r="G7" i="155" s="1"/>
  <c r="F5" i="155"/>
  <c r="F7" i="155" s="1"/>
  <c r="E5" i="155"/>
  <c r="E7" i="155" s="1"/>
  <c r="D5" i="155"/>
  <c r="D7" i="155" s="1"/>
  <c r="C5" i="155"/>
  <c r="C7" i="155" s="1"/>
  <c r="AJ4" i="155"/>
  <c r="AI4" i="155"/>
  <c r="AI5" i="155" l="1"/>
  <c r="B5" i="154"/>
  <c r="AG5" i="154"/>
  <c r="AF5" i="154"/>
  <c r="AE5" i="154"/>
  <c r="AD5" i="154"/>
  <c r="AC5" i="154"/>
  <c r="AB5" i="154"/>
  <c r="AA5" i="154"/>
  <c r="Z5" i="154"/>
  <c r="Y5" i="154"/>
  <c r="X5" i="154"/>
  <c r="W5" i="154"/>
  <c r="V5" i="154"/>
  <c r="U5" i="154"/>
  <c r="T5" i="154"/>
  <c r="S5" i="154"/>
  <c r="R5" i="154"/>
  <c r="Q5" i="154"/>
  <c r="P5" i="154"/>
  <c r="O5" i="154"/>
  <c r="N5" i="154"/>
  <c r="M5" i="154"/>
  <c r="L5" i="154"/>
  <c r="K5" i="154"/>
  <c r="J5" i="154"/>
  <c r="I5" i="154"/>
  <c r="H5" i="154"/>
  <c r="G5" i="154"/>
  <c r="F5" i="154"/>
  <c r="E5" i="154"/>
  <c r="D5" i="154"/>
  <c r="C5" i="154"/>
  <c r="AJ4" i="154"/>
  <c r="AI4" i="154"/>
  <c r="AI5" i="154" l="1"/>
  <c r="R7" i="154"/>
  <c r="AA7" i="154"/>
  <c r="O7" i="154"/>
  <c r="K7" i="154"/>
  <c r="D7" i="154"/>
  <c r="AB7" i="154"/>
  <c r="U7" i="154"/>
  <c r="F7" i="154"/>
  <c r="AD7" i="154"/>
  <c r="W7" i="154"/>
  <c r="H7" i="154"/>
  <c r="P7" i="154"/>
  <c r="X7" i="154"/>
  <c r="AF7" i="154"/>
  <c r="C7" i="154"/>
  <c r="S7" i="154"/>
  <c r="L7" i="154"/>
  <c r="T7" i="154"/>
  <c r="E7" i="154"/>
  <c r="M7" i="154"/>
  <c r="AC7" i="154"/>
  <c r="N7" i="154"/>
  <c r="V7" i="154"/>
  <c r="G7" i="154"/>
  <c r="AE7" i="154"/>
  <c r="I7" i="154"/>
  <c r="Q7" i="154"/>
  <c r="Y7" i="154"/>
  <c r="AG7" i="154"/>
  <c r="J7" i="154"/>
  <c r="Z7" i="154"/>
  <c r="B5" i="153" l="1"/>
  <c r="AG5" i="153"/>
  <c r="AF5" i="153"/>
  <c r="AE5" i="153"/>
  <c r="AD5" i="153"/>
  <c r="AC5" i="153"/>
  <c r="AB5" i="153"/>
  <c r="AA5" i="153"/>
  <c r="Z5" i="153"/>
  <c r="Y5" i="153"/>
  <c r="X5" i="153"/>
  <c r="W5" i="153"/>
  <c r="V5" i="153"/>
  <c r="U5" i="153"/>
  <c r="T5" i="153"/>
  <c r="S5" i="153"/>
  <c r="R5" i="153"/>
  <c r="Q5" i="153"/>
  <c r="P5" i="153"/>
  <c r="O5" i="153"/>
  <c r="N5" i="153"/>
  <c r="M5" i="153"/>
  <c r="L5" i="153"/>
  <c r="K5" i="153"/>
  <c r="J5" i="153"/>
  <c r="I5" i="153"/>
  <c r="H5" i="153"/>
  <c r="G5" i="153"/>
  <c r="F5" i="153"/>
  <c r="E5" i="153"/>
  <c r="D5" i="153"/>
  <c r="D7" i="153" s="1"/>
  <c r="C5" i="153"/>
  <c r="AJ4" i="153"/>
  <c r="AI4" i="153"/>
  <c r="AI5" i="153" l="1"/>
  <c r="R7" i="153"/>
  <c r="C7" i="153"/>
  <c r="K7" i="153"/>
  <c r="T7" i="153"/>
  <c r="M7" i="153"/>
  <c r="AC7" i="153"/>
  <c r="F7" i="153"/>
  <c r="AD7" i="153"/>
  <c r="G7" i="153"/>
  <c r="O7" i="153"/>
  <c r="W7" i="153"/>
  <c r="AE7" i="153"/>
  <c r="I7" i="153"/>
  <c r="Q7" i="153"/>
  <c r="Y7" i="153"/>
  <c r="J7" i="153"/>
  <c r="Z7" i="153"/>
  <c r="S7" i="153"/>
  <c r="AA7" i="153"/>
  <c r="L7" i="153"/>
  <c r="AB7" i="153"/>
  <c r="E7" i="153"/>
  <c r="U7" i="153"/>
  <c r="N7" i="153"/>
  <c r="V7" i="153"/>
  <c r="H7" i="153"/>
  <c r="P7" i="153"/>
  <c r="X7" i="153"/>
  <c r="AF7" i="153"/>
  <c r="AG7" i="153"/>
  <c r="B5" i="152"/>
  <c r="AG5" i="152"/>
  <c r="AF5" i="152"/>
  <c r="AE5" i="152"/>
  <c r="AD5" i="152"/>
  <c r="AC5" i="152"/>
  <c r="AB5" i="152"/>
  <c r="AA5" i="152"/>
  <c r="Z5" i="152"/>
  <c r="Y5" i="152"/>
  <c r="X5" i="152"/>
  <c r="W5" i="152"/>
  <c r="V5" i="152"/>
  <c r="U5" i="152"/>
  <c r="T5" i="152"/>
  <c r="S5" i="152"/>
  <c r="R5" i="152"/>
  <c r="Q5" i="152"/>
  <c r="P5" i="152"/>
  <c r="O5" i="152"/>
  <c r="N5" i="152"/>
  <c r="M5" i="152"/>
  <c r="L5" i="152"/>
  <c r="K5" i="152"/>
  <c r="J5" i="152"/>
  <c r="I5" i="152"/>
  <c r="H5" i="152"/>
  <c r="G5" i="152"/>
  <c r="F5" i="152"/>
  <c r="E5" i="152"/>
  <c r="D5" i="152"/>
  <c r="C5" i="152"/>
  <c r="AJ4" i="152"/>
  <c r="AI4" i="152"/>
  <c r="EW9" i="1"/>
  <c r="EY12" i="1" l="1"/>
  <c r="AI5" i="152"/>
  <c r="R7" i="152"/>
  <c r="C7" i="152"/>
  <c r="S7" i="152"/>
  <c r="AA7" i="152"/>
  <c r="D7" i="152"/>
  <c r="L7" i="152"/>
  <c r="T7" i="152"/>
  <c r="AB7" i="152"/>
  <c r="E7" i="152"/>
  <c r="M7" i="152"/>
  <c r="U7" i="152"/>
  <c r="AC7" i="152"/>
  <c r="F7" i="152"/>
  <c r="V7" i="152"/>
  <c r="G7" i="152"/>
  <c r="W7" i="152"/>
  <c r="AE7" i="152"/>
  <c r="I7" i="152"/>
  <c r="Q7" i="152"/>
  <c r="Y7" i="152"/>
  <c r="AG7" i="152"/>
  <c r="J7" i="152"/>
  <c r="Z7" i="152"/>
  <c r="K7" i="152"/>
  <c r="N7" i="152"/>
  <c r="AD7" i="152"/>
  <c r="O7" i="152"/>
  <c r="H7" i="152"/>
  <c r="P7" i="152"/>
  <c r="X7" i="152"/>
  <c r="AF7" i="152"/>
  <c r="Z5" i="151"/>
  <c r="EV9" i="1"/>
  <c r="B5" i="151" l="1"/>
  <c r="AG5" i="151"/>
  <c r="AF5" i="151"/>
  <c r="AE5" i="151"/>
  <c r="AD5" i="151"/>
  <c r="AC5" i="151"/>
  <c r="AB5" i="151"/>
  <c r="AA5" i="151"/>
  <c r="Y5" i="151"/>
  <c r="X5" i="151"/>
  <c r="W5" i="151"/>
  <c r="V5" i="151"/>
  <c r="U5" i="151"/>
  <c r="T5" i="151"/>
  <c r="S5" i="151"/>
  <c r="R5" i="151"/>
  <c r="Q5" i="151"/>
  <c r="P5" i="151"/>
  <c r="O5" i="151"/>
  <c r="N5" i="151"/>
  <c r="M5" i="151"/>
  <c r="L5" i="151"/>
  <c r="K5" i="151"/>
  <c r="J5" i="151"/>
  <c r="I5" i="151"/>
  <c r="H5" i="151"/>
  <c r="G5" i="151"/>
  <c r="F5" i="151"/>
  <c r="E5" i="151"/>
  <c r="D5" i="151"/>
  <c r="C5" i="151"/>
  <c r="AJ4" i="151"/>
  <c r="AI4" i="151"/>
  <c r="AI5" i="151" l="1"/>
  <c r="R7" i="151"/>
  <c r="C7" i="151"/>
  <c r="S7" i="151"/>
  <c r="L7" i="151"/>
  <c r="AB7" i="151"/>
  <c r="U7" i="151"/>
  <c r="N7" i="151"/>
  <c r="AD7" i="151"/>
  <c r="O7" i="151"/>
  <c r="AE7" i="151"/>
  <c r="H7" i="151"/>
  <c r="P7" i="151"/>
  <c r="X7" i="151"/>
  <c r="AF7" i="151"/>
  <c r="J7" i="151"/>
  <c r="Z7" i="151"/>
  <c r="K7" i="151"/>
  <c r="AA7" i="151"/>
  <c r="D7" i="151"/>
  <c r="T7" i="151"/>
  <c r="E7" i="151"/>
  <c r="M7" i="151"/>
  <c r="AC7" i="151"/>
  <c r="F7" i="151"/>
  <c r="V7" i="151"/>
  <c r="G7" i="151"/>
  <c r="W7" i="151"/>
  <c r="I7" i="151"/>
  <c r="Q7" i="151"/>
  <c r="Y7" i="151"/>
  <c r="AG7" i="151"/>
  <c r="R5" i="150"/>
  <c r="EU9" i="1"/>
  <c r="B5" i="150" l="1"/>
  <c r="AG5" i="150"/>
  <c r="AF5" i="150"/>
  <c r="AE5" i="150"/>
  <c r="AD5" i="150"/>
  <c r="AC5" i="150"/>
  <c r="AB5" i="150"/>
  <c r="AA5" i="150"/>
  <c r="Z5" i="150"/>
  <c r="Y5" i="150"/>
  <c r="X5" i="150"/>
  <c r="W5" i="150"/>
  <c r="V5" i="150"/>
  <c r="U5" i="150"/>
  <c r="T5" i="150"/>
  <c r="S5" i="150"/>
  <c r="Q5" i="150"/>
  <c r="P5" i="150"/>
  <c r="O5" i="150"/>
  <c r="N5" i="150"/>
  <c r="M5" i="150"/>
  <c r="L5" i="150"/>
  <c r="K5" i="150"/>
  <c r="J5" i="150"/>
  <c r="I5" i="150"/>
  <c r="H5" i="150"/>
  <c r="G5" i="150"/>
  <c r="F5" i="150"/>
  <c r="E5" i="150"/>
  <c r="D5" i="150"/>
  <c r="C5" i="150"/>
  <c r="AJ4" i="150"/>
  <c r="AI4" i="150"/>
  <c r="AI5" i="150" l="1"/>
  <c r="J7" i="150"/>
  <c r="R7" i="150"/>
  <c r="Z7" i="150"/>
  <c r="C7" i="150"/>
  <c r="AA7" i="150"/>
  <c r="L7" i="150"/>
  <c r="AB7" i="150"/>
  <c r="M7" i="150"/>
  <c r="AC7" i="150"/>
  <c r="N7" i="150"/>
  <c r="G7" i="150"/>
  <c r="W7" i="150"/>
  <c r="H7" i="150"/>
  <c r="P7" i="150"/>
  <c r="X7" i="150"/>
  <c r="AF7" i="150"/>
  <c r="K7" i="150"/>
  <c r="S7" i="150"/>
  <c r="D7" i="150"/>
  <c r="T7" i="150"/>
  <c r="E7" i="150"/>
  <c r="U7" i="150"/>
  <c r="F7" i="150"/>
  <c r="V7" i="150"/>
  <c r="AD7" i="150"/>
  <c r="O7" i="150"/>
  <c r="AE7" i="150"/>
  <c r="I7" i="150"/>
  <c r="Q7" i="150"/>
  <c r="Y7" i="150"/>
  <c r="AG7" i="150"/>
  <c r="B5" i="149"/>
  <c r="AG5" i="149"/>
  <c r="AF5" i="149"/>
  <c r="AE5" i="149"/>
  <c r="AD5" i="149"/>
  <c r="AC5" i="149"/>
  <c r="AB5" i="149"/>
  <c r="AA5" i="149"/>
  <c r="Z5" i="149"/>
  <c r="Y5" i="149"/>
  <c r="X5" i="149"/>
  <c r="W5" i="149"/>
  <c r="V5" i="149"/>
  <c r="U5" i="149"/>
  <c r="T5" i="149"/>
  <c r="S5" i="149"/>
  <c r="R5" i="149"/>
  <c r="Q5" i="149"/>
  <c r="P5" i="149"/>
  <c r="O5" i="149"/>
  <c r="N5" i="149"/>
  <c r="M5" i="149"/>
  <c r="L5" i="149"/>
  <c r="K5" i="149"/>
  <c r="J5" i="149"/>
  <c r="I5" i="149"/>
  <c r="H5" i="149"/>
  <c r="G5" i="149"/>
  <c r="F5" i="149"/>
  <c r="E5" i="149"/>
  <c r="D5" i="149"/>
  <c r="C5" i="149"/>
  <c r="AJ4" i="149"/>
  <c r="AI4" i="149"/>
  <c r="ET9" i="1"/>
  <c r="EV12" i="1" l="1"/>
  <c r="R7" i="149"/>
  <c r="C7" i="149"/>
  <c r="AA7" i="149"/>
  <c r="D7" i="149"/>
  <c r="T7" i="149"/>
  <c r="M7" i="149"/>
  <c r="E7" i="149"/>
  <c r="L7" i="149"/>
  <c r="AB7" i="149"/>
  <c r="U7" i="149"/>
  <c r="N7" i="149"/>
  <c r="AD7" i="149"/>
  <c r="G7" i="149"/>
  <c r="O7" i="149"/>
  <c r="W7" i="149"/>
  <c r="AE7" i="149"/>
  <c r="Z7" i="149"/>
  <c r="S7" i="149"/>
  <c r="AC7" i="149"/>
  <c r="V7" i="149"/>
  <c r="H7" i="149"/>
  <c r="P7" i="149"/>
  <c r="X7" i="149"/>
  <c r="AF7" i="149"/>
  <c r="J7" i="149"/>
  <c r="K7" i="149"/>
  <c r="F7" i="149"/>
  <c r="I7" i="149"/>
  <c r="Q7" i="149"/>
  <c r="Y7" i="149"/>
  <c r="AG7" i="149"/>
  <c r="AI5" i="149"/>
  <c r="M5" i="148"/>
  <c r="ES9" i="1"/>
  <c r="B5" i="148" l="1"/>
  <c r="AG5" i="148"/>
  <c r="AF5" i="148"/>
  <c r="AE5" i="148"/>
  <c r="AE7" i="148" s="1"/>
  <c r="AD5" i="148"/>
  <c r="AD7" i="148" s="1"/>
  <c r="AC5" i="148"/>
  <c r="AC7" i="148" s="1"/>
  <c r="AB5" i="148"/>
  <c r="AB7" i="148" s="1"/>
  <c r="AA5" i="148"/>
  <c r="AA7" i="148" s="1"/>
  <c r="Z5" i="148"/>
  <c r="Z7" i="148" s="1"/>
  <c r="Y5" i="148"/>
  <c r="Y7" i="148" s="1"/>
  <c r="X5" i="148"/>
  <c r="X7" i="148" s="1"/>
  <c r="W5" i="148"/>
  <c r="W7" i="148" s="1"/>
  <c r="V5" i="148"/>
  <c r="V7" i="148" s="1"/>
  <c r="U5" i="148"/>
  <c r="U7" i="148" s="1"/>
  <c r="T5" i="148"/>
  <c r="T7" i="148" s="1"/>
  <c r="S5" i="148"/>
  <c r="S7" i="148" s="1"/>
  <c r="R5" i="148"/>
  <c r="R7" i="148" s="1"/>
  <c r="Q5" i="148"/>
  <c r="Q7" i="148" s="1"/>
  <c r="P5" i="148"/>
  <c r="P7" i="148" s="1"/>
  <c r="O5" i="148"/>
  <c r="O7" i="148" s="1"/>
  <c r="N5" i="148"/>
  <c r="N7" i="148" s="1"/>
  <c r="M7" i="148"/>
  <c r="L5" i="148"/>
  <c r="L7" i="148" s="1"/>
  <c r="K5" i="148"/>
  <c r="K7" i="148" s="1"/>
  <c r="J5" i="148"/>
  <c r="J7" i="148" s="1"/>
  <c r="I5" i="148"/>
  <c r="I7" i="148" s="1"/>
  <c r="H5" i="148"/>
  <c r="H7" i="148" s="1"/>
  <c r="G5" i="148"/>
  <c r="G7" i="148" s="1"/>
  <c r="F5" i="148"/>
  <c r="F7" i="148" s="1"/>
  <c r="E5" i="148"/>
  <c r="E7" i="148" s="1"/>
  <c r="D5" i="148"/>
  <c r="D7" i="148" s="1"/>
  <c r="C5" i="148"/>
  <c r="C7" i="148" s="1"/>
  <c r="AJ4" i="148"/>
  <c r="AI4" i="148"/>
  <c r="AF7" i="148" l="1"/>
  <c r="AG7" i="148"/>
  <c r="AI5" i="148"/>
  <c r="U5" i="147"/>
  <c r="ER9" i="1"/>
  <c r="B5" i="147" l="1"/>
  <c r="AG5" i="147"/>
  <c r="AF5" i="147"/>
  <c r="AE5" i="147"/>
  <c r="AD5" i="147"/>
  <c r="AC5" i="147"/>
  <c r="AB5" i="147"/>
  <c r="AA5" i="147"/>
  <c r="Z5" i="147"/>
  <c r="Y5" i="147"/>
  <c r="X5" i="147"/>
  <c r="W5" i="147"/>
  <c r="V5" i="147"/>
  <c r="T5" i="147"/>
  <c r="S5" i="147"/>
  <c r="R5" i="147"/>
  <c r="Q5" i="147"/>
  <c r="P5" i="147"/>
  <c r="O5" i="147"/>
  <c r="N5" i="147"/>
  <c r="M5" i="147"/>
  <c r="L5" i="147"/>
  <c r="K5" i="147"/>
  <c r="J5" i="147"/>
  <c r="I5" i="147"/>
  <c r="H5" i="147"/>
  <c r="G5" i="147"/>
  <c r="F5" i="147"/>
  <c r="E5" i="147"/>
  <c r="D5" i="147"/>
  <c r="C5" i="147"/>
  <c r="AJ4" i="147"/>
  <c r="AI4" i="147"/>
  <c r="AI5" i="147" l="1"/>
  <c r="S7" i="147"/>
  <c r="J7" i="147"/>
  <c r="R7" i="147"/>
  <c r="Z7" i="147"/>
  <c r="K7" i="147"/>
  <c r="AA7" i="147"/>
  <c r="C7" i="147"/>
  <c r="D7" i="147"/>
  <c r="L7" i="147"/>
  <c r="T7" i="147"/>
  <c r="AB7" i="147"/>
  <c r="E7" i="147"/>
  <c r="M7" i="147"/>
  <c r="U7" i="147"/>
  <c r="AC7" i="147"/>
  <c r="F7" i="147"/>
  <c r="N7" i="147"/>
  <c r="V7" i="147"/>
  <c r="AD7" i="147"/>
  <c r="G7" i="147"/>
  <c r="O7" i="147"/>
  <c r="W7" i="147"/>
  <c r="AE7" i="147"/>
  <c r="H7" i="147"/>
  <c r="P7" i="147"/>
  <c r="X7" i="147"/>
  <c r="AF7" i="147"/>
  <c r="I7" i="147"/>
  <c r="Q7" i="147"/>
  <c r="Y7" i="147"/>
  <c r="AG7" i="147"/>
  <c r="B5" i="146"/>
  <c r="AG5" i="146"/>
  <c r="AG7" i="146" s="1"/>
  <c r="AF5" i="146"/>
  <c r="AF7" i="146" s="1"/>
  <c r="AE5" i="146"/>
  <c r="AE7" i="146" s="1"/>
  <c r="AD5" i="146"/>
  <c r="AD7" i="146" s="1"/>
  <c r="AC5" i="146"/>
  <c r="AB5" i="146"/>
  <c r="AA5" i="146"/>
  <c r="Z5" i="146"/>
  <c r="Z7" i="146" s="1"/>
  <c r="Y5" i="146"/>
  <c r="Y7" i="146" s="1"/>
  <c r="X5" i="146"/>
  <c r="X7" i="146" s="1"/>
  <c r="W5" i="146"/>
  <c r="W7" i="146" s="1"/>
  <c r="V5" i="146"/>
  <c r="V7" i="146" s="1"/>
  <c r="U5" i="146"/>
  <c r="T5" i="146"/>
  <c r="S5" i="146"/>
  <c r="R5" i="146"/>
  <c r="R7" i="146" s="1"/>
  <c r="Q5" i="146"/>
  <c r="Q7" i="146" s="1"/>
  <c r="P5" i="146"/>
  <c r="P7" i="146" s="1"/>
  <c r="O5" i="146"/>
  <c r="O7" i="146" s="1"/>
  <c r="N5" i="146"/>
  <c r="N7" i="146" s="1"/>
  <c r="M5" i="146"/>
  <c r="L5" i="146"/>
  <c r="K5" i="146"/>
  <c r="J5" i="146"/>
  <c r="J7" i="146" s="1"/>
  <c r="I5" i="146"/>
  <c r="I7" i="146" s="1"/>
  <c r="H5" i="146"/>
  <c r="H7" i="146" s="1"/>
  <c r="G5" i="146"/>
  <c r="G7" i="146" s="1"/>
  <c r="F5" i="146"/>
  <c r="F7" i="146" s="1"/>
  <c r="E5" i="146"/>
  <c r="D5" i="146"/>
  <c r="C5" i="146"/>
  <c r="AJ4" i="146"/>
  <c r="AI4" i="146"/>
  <c r="EQ9" i="1"/>
  <c r="ES12" i="1" l="1"/>
  <c r="AI5" i="146"/>
  <c r="C7" i="146"/>
  <c r="K7" i="146"/>
  <c r="S7" i="146"/>
  <c r="AA7" i="146"/>
  <c r="D7" i="146"/>
  <c r="T7" i="146"/>
  <c r="AB7" i="146"/>
  <c r="E7" i="146"/>
  <c r="M7" i="146"/>
  <c r="U7" i="146"/>
  <c r="AC7" i="146"/>
  <c r="L7" i="146"/>
  <c r="B5" i="145"/>
  <c r="AG5" i="145"/>
  <c r="AF5" i="145"/>
  <c r="AE5" i="145"/>
  <c r="AD5" i="145"/>
  <c r="AC5" i="145"/>
  <c r="AB5" i="145"/>
  <c r="AA5" i="145"/>
  <c r="Z5" i="145"/>
  <c r="Y5" i="145"/>
  <c r="X5" i="145"/>
  <c r="W5" i="145"/>
  <c r="V5" i="145"/>
  <c r="U5" i="145"/>
  <c r="T5" i="145"/>
  <c r="S5" i="145"/>
  <c r="R5" i="145"/>
  <c r="R7" i="145" s="1"/>
  <c r="Q5" i="145"/>
  <c r="P5" i="145"/>
  <c r="O5" i="145"/>
  <c r="N5" i="145"/>
  <c r="M5" i="145"/>
  <c r="L5" i="145"/>
  <c r="K5" i="145"/>
  <c r="J5" i="145"/>
  <c r="I5" i="145"/>
  <c r="H5" i="145"/>
  <c r="G5" i="145"/>
  <c r="F5" i="145"/>
  <c r="E5" i="145"/>
  <c r="D5" i="145"/>
  <c r="C5" i="145"/>
  <c r="AJ4" i="145"/>
  <c r="AI4" i="145"/>
  <c r="EP9" i="1"/>
  <c r="T7" i="145" l="1"/>
  <c r="U7" i="145"/>
  <c r="D7" i="145"/>
  <c r="AC7" i="145"/>
  <c r="F7" i="145"/>
  <c r="N7" i="145"/>
  <c r="V7" i="145"/>
  <c r="L7" i="145"/>
  <c r="AB7" i="145"/>
  <c r="E7" i="145"/>
  <c r="M7" i="145"/>
  <c r="G7" i="145"/>
  <c r="O7" i="145"/>
  <c r="AF7" i="145"/>
  <c r="W7" i="145"/>
  <c r="AE7" i="145"/>
  <c r="H7" i="145"/>
  <c r="P7" i="145"/>
  <c r="X7" i="145"/>
  <c r="I7" i="145"/>
  <c r="Q7" i="145"/>
  <c r="Y7" i="145"/>
  <c r="AG7" i="145"/>
  <c r="Z7" i="145"/>
  <c r="AD7" i="145"/>
  <c r="AI5" i="145"/>
  <c r="J7" i="145"/>
  <c r="C7" i="145"/>
  <c r="K7" i="145"/>
  <c r="S7" i="145"/>
  <c r="AA7" i="145"/>
  <c r="EZ9" i="1"/>
  <c r="EO9" i="1"/>
  <c r="EZ10" i="1" l="1"/>
  <c r="B5" i="144"/>
  <c r="AG5" i="144"/>
  <c r="AG7" i="144" s="1"/>
  <c r="AF5" i="144"/>
  <c r="AF7" i="144" s="1"/>
  <c r="AE5" i="144"/>
  <c r="AE7" i="144" s="1"/>
  <c r="AD5" i="144"/>
  <c r="AD7" i="144" s="1"/>
  <c r="AC5" i="144"/>
  <c r="AC7" i="144" s="1"/>
  <c r="AB5" i="144"/>
  <c r="AB7" i="144" s="1"/>
  <c r="AA5" i="144"/>
  <c r="AA7" i="144" s="1"/>
  <c r="Z5" i="144"/>
  <c r="Z7" i="144" s="1"/>
  <c r="Y5" i="144"/>
  <c r="Y7" i="144" s="1"/>
  <c r="X5" i="144"/>
  <c r="X7" i="144" s="1"/>
  <c r="W5" i="144"/>
  <c r="W7" i="144" s="1"/>
  <c r="V5" i="144"/>
  <c r="V7" i="144" s="1"/>
  <c r="U5" i="144"/>
  <c r="U7" i="144" s="1"/>
  <c r="T5" i="144"/>
  <c r="T7" i="144" s="1"/>
  <c r="S5" i="144"/>
  <c r="S7" i="144" s="1"/>
  <c r="R5" i="144"/>
  <c r="R7" i="144" s="1"/>
  <c r="Q5" i="144"/>
  <c r="Q7" i="144" s="1"/>
  <c r="P5" i="144"/>
  <c r="P7" i="144" s="1"/>
  <c r="O5" i="144"/>
  <c r="O7" i="144" s="1"/>
  <c r="N5" i="144"/>
  <c r="N7" i="144" s="1"/>
  <c r="M5" i="144"/>
  <c r="M7" i="144" s="1"/>
  <c r="L5" i="144"/>
  <c r="L7" i="144" s="1"/>
  <c r="K5" i="144"/>
  <c r="K7" i="144" s="1"/>
  <c r="J5" i="144"/>
  <c r="J7" i="144" s="1"/>
  <c r="I5" i="144"/>
  <c r="I7" i="144" s="1"/>
  <c r="H5" i="144"/>
  <c r="H7" i="144" s="1"/>
  <c r="G5" i="144"/>
  <c r="G7" i="144" s="1"/>
  <c r="F5" i="144"/>
  <c r="F7" i="144" s="1"/>
  <c r="E5" i="144"/>
  <c r="E7" i="144" s="1"/>
  <c r="D5" i="144"/>
  <c r="D7" i="144" s="1"/>
  <c r="C5" i="144"/>
  <c r="C7" i="144" s="1"/>
  <c r="AJ4" i="144"/>
  <c r="AI4" i="144"/>
  <c r="AE5" i="143"/>
  <c r="AI5" i="144" l="1"/>
  <c r="B5" i="143"/>
  <c r="AG5" i="143"/>
  <c r="AF5" i="143"/>
  <c r="AD5" i="143"/>
  <c r="AC5" i="143"/>
  <c r="AB5" i="143"/>
  <c r="AA5" i="143"/>
  <c r="Z5" i="143"/>
  <c r="Y5" i="143"/>
  <c r="X5" i="143"/>
  <c r="W5" i="143"/>
  <c r="V5" i="143"/>
  <c r="U5" i="143"/>
  <c r="T5" i="143"/>
  <c r="S5" i="143"/>
  <c r="R5" i="143"/>
  <c r="Q5" i="143"/>
  <c r="P5" i="143"/>
  <c r="O5" i="143"/>
  <c r="N5" i="143"/>
  <c r="M5" i="143"/>
  <c r="L5" i="143"/>
  <c r="K5" i="143"/>
  <c r="J5" i="143"/>
  <c r="I5" i="143"/>
  <c r="H5" i="143"/>
  <c r="G5" i="143"/>
  <c r="F5" i="143"/>
  <c r="E5" i="143"/>
  <c r="D5" i="143"/>
  <c r="C5" i="143"/>
  <c r="AJ4" i="143"/>
  <c r="AI4" i="143"/>
  <c r="EN9" i="1"/>
  <c r="EY10" i="1" l="1"/>
  <c r="AI5" i="143"/>
  <c r="I7" i="143"/>
  <c r="Q7" i="143"/>
  <c r="Y7" i="143"/>
  <c r="AG7" i="143"/>
  <c r="J7" i="143"/>
  <c r="R7" i="143"/>
  <c r="K7" i="143"/>
  <c r="AA7" i="143"/>
  <c r="T7" i="143"/>
  <c r="E7" i="143"/>
  <c r="AC7" i="143"/>
  <c r="N7" i="143"/>
  <c r="G7" i="143"/>
  <c r="W7" i="143"/>
  <c r="AE7" i="143"/>
  <c r="C7" i="143"/>
  <c r="S7" i="143"/>
  <c r="D7" i="143"/>
  <c r="L7" i="143"/>
  <c r="AB7" i="143"/>
  <c r="M7" i="143"/>
  <c r="U7" i="143"/>
  <c r="F7" i="143"/>
  <c r="V7" i="143"/>
  <c r="AD7" i="143"/>
  <c r="O7" i="143"/>
  <c r="H7" i="143"/>
  <c r="P7" i="143"/>
  <c r="X7" i="143"/>
  <c r="AF7" i="143"/>
  <c r="Z7" i="143"/>
  <c r="EM9" i="1"/>
  <c r="EX10" i="1" l="1"/>
  <c r="EP12" i="1"/>
  <c r="B5" i="142"/>
  <c r="AG5" i="142"/>
  <c r="AF5" i="142"/>
  <c r="AE5" i="142"/>
  <c r="AD5" i="142"/>
  <c r="AC5" i="142"/>
  <c r="AB5" i="142"/>
  <c r="AA5" i="142"/>
  <c r="Z5" i="142"/>
  <c r="Y5" i="142"/>
  <c r="X5" i="142"/>
  <c r="W5" i="142"/>
  <c r="V5" i="142"/>
  <c r="U5" i="142"/>
  <c r="T5" i="142"/>
  <c r="S5" i="142"/>
  <c r="R5" i="142"/>
  <c r="Q5" i="142"/>
  <c r="P5" i="142"/>
  <c r="O5" i="142"/>
  <c r="N5" i="142"/>
  <c r="M5" i="142"/>
  <c r="L5" i="142"/>
  <c r="K5" i="142"/>
  <c r="J5" i="142"/>
  <c r="I5" i="142"/>
  <c r="H5" i="142"/>
  <c r="G5" i="142"/>
  <c r="F5" i="142"/>
  <c r="E5" i="142"/>
  <c r="D5" i="142"/>
  <c r="C5" i="142"/>
  <c r="AJ4" i="142"/>
  <c r="AI4" i="142"/>
  <c r="Z7" i="142" l="1"/>
  <c r="AI5" i="142"/>
  <c r="R7" i="142"/>
  <c r="L7" i="142"/>
  <c r="T7" i="142"/>
  <c r="E7" i="142"/>
  <c r="U7" i="142"/>
  <c r="F7" i="142"/>
  <c r="V7" i="142"/>
  <c r="G7" i="142"/>
  <c r="W7" i="142"/>
  <c r="AE7" i="142"/>
  <c r="H7" i="142"/>
  <c r="P7" i="142"/>
  <c r="X7" i="142"/>
  <c r="AF7" i="142"/>
  <c r="J7" i="142"/>
  <c r="K7" i="142"/>
  <c r="S7" i="142"/>
  <c r="AA7" i="142"/>
  <c r="D7" i="142"/>
  <c r="AB7" i="142"/>
  <c r="M7" i="142"/>
  <c r="AC7" i="142"/>
  <c r="N7" i="142"/>
  <c r="AD7" i="142"/>
  <c r="O7" i="142"/>
  <c r="I7" i="142"/>
  <c r="Q7" i="142"/>
  <c r="Y7" i="142"/>
  <c r="AG7" i="142"/>
  <c r="C7" i="142"/>
  <c r="EL9" i="1"/>
  <c r="EW10" i="1" l="1"/>
  <c r="AG5" i="141"/>
  <c r="AF5" i="141"/>
  <c r="AE5" i="141"/>
  <c r="AD5" i="141"/>
  <c r="AC5" i="141"/>
  <c r="AB5" i="141"/>
  <c r="AA5" i="141"/>
  <c r="Z5" i="141"/>
  <c r="Y5" i="141"/>
  <c r="X5" i="141"/>
  <c r="W5" i="141"/>
  <c r="V5" i="141"/>
  <c r="U5" i="141"/>
  <c r="T5" i="141"/>
  <c r="S5" i="141"/>
  <c r="R5" i="141"/>
  <c r="Q5" i="141"/>
  <c r="P5" i="141"/>
  <c r="O5" i="141"/>
  <c r="N5" i="141"/>
  <c r="M5" i="141"/>
  <c r="L5" i="141"/>
  <c r="K5" i="141"/>
  <c r="J5" i="141"/>
  <c r="I5" i="141"/>
  <c r="H5" i="141"/>
  <c r="G5" i="141"/>
  <c r="F5" i="141"/>
  <c r="E5" i="141"/>
  <c r="D5" i="141" l="1"/>
  <c r="B5" i="141" l="1"/>
  <c r="AG7" i="141"/>
  <c r="Y7" i="141"/>
  <c r="Q7" i="141"/>
  <c r="I7" i="141"/>
  <c r="C5" i="141"/>
  <c r="AI5" i="141" s="1"/>
  <c r="AJ4" i="141"/>
  <c r="AI4" i="141"/>
  <c r="EK9" i="1"/>
  <c r="EV10" i="1" l="1"/>
  <c r="EM12" i="1"/>
  <c r="K7" i="141"/>
  <c r="D7" i="141"/>
  <c r="T7" i="141"/>
  <c r="M7" i="141"/>
  <c r="AC7" i="141"/>
  <c r="AD7" i="141"/>
  <c r="G7" i="141"/>
  <c r="O7" i="141"/>
  <c r="W7" i="141"/>
  <c r="AE7" i="141"/>
  <c r="J7" i="141"/>
  <c r="R7" i="141"/>
  <c r="Z7" i="141"/>
  <c r="C7" i="141"/>
  <c r="S7" i="141"/>
  <c r="AA7" i="141"/>
  <c r="L7" i="141"/>
  <c r="AB7" i="141"/>
  <c r="E7" i="141"/>
  <c r="U7" i="141"/>
  <c r="F7" i="141"/>
  <c r="N7" i="141"/>
  <c r="V7" i="141"/>
  <c r="H7" i="141"/>
  <c r="P7" i="141"/>
  <c r="X7" i="141"/>
  <c r="AF7" i="141"/>
  <c r="DV6" i="1" l="1"/>
  <c r="EH6" i="1"/>
  <c r="ET6" i="1" s="1"/>
  <c r="B5" i="140" l="1"/>
  <c r="AG5" i="140"/>
  <c r="AF5" i="140"/>
  <c r="AE5" i="140"/>
  <c r="AE7" i="140" s="1"/>
  <c r="AD5" i="140"/>
  <c r="AD7" i="140" s="1"/>
  <c r="AC5" i="140"/>
  <c r="AC7" i="140" s="1"/>
  <c r="AB5" i="140"/>
  <c r="AB7" i="140" s="1"/>
  <c r="AA5" i="140"/>
  <c r="AA7" i="140" s="1"/>
  <c r="Z5" i="140"/>
  <c r="Z7" i="140" s="1"/>
  <c r="Y5" i="140"/>
  <c r="X5" i="140"/>
  <c r="X7" i="140" s="1"/>
  <c r="W5" i="140"/>
  <c r="W7" i="140" s="1"/>
  <c r="V5" i="140"/>
  <c r="V7" i="140" s="1"/>
  <c r="U5" i="140"/>
  <c r="U7" i="140" s="1"/>
  <c r="T5" i="140"/>
  <c r="T7" i="140" s="1"/>
  <c r="S5" i="140"/>
  <c r="S7" i="140" s="1"/>
  <c r="R5" i="140"/>
  <c r="R7" i="140" s="1"/>
  <c r="Q5" i="140"/>
  <c r="Q7" i="140" s="1"/>
  <c r="P5" i="140"/>
  <c r="P7" i="140" s="1"/>
  <c r="O5" i="140"/>
  <c r="O7" i="140" s="1"/>
  <c r="N5" i="140"/>
  <c r="N7" i="140" s="1"/>
  <c r="M5" i="140"/>
  <c r="M7" i="140" s="1"/>
  <c r="L5" i="140"/>
  <c r="L7" i="140" s="1"/>
  <c r="K5" i="140"/>
  <c r="K7" i="140" s="1"/>
  <c r="J5" i="140"/>
  <c r="J7" i="140" s="1"/>
  <c r="I5" i="140"/>
  <c r="I7" i="140" s="1"/>
  <c r="H5" i="140"/>
  <c r="H7" i="140" s="1"/>
  <c r="G5" i="140"/>
  <c r="G7" i="140" s="1"/>
  <c r="F5" i="140"/>
  <c r="F7" i="140" s="1"/>
  <c r="E5" i="140"/>
  <c r="E7" i="140" s="1"/>
  <c r="D5" i="140"/>
  <c r="D7" i="140" s="1"/>
  <c r="C5" i="140"/>
  <c r="AJ4" i="140"/>
  <c r="AI4" i="140"/>
  <c r="AI5" i="140" l="1"/>
  <c r="AF7" i="140"/>
  <c r="Y7" i="140"/>
  <c r="AG7" i="140"/>
  <c r="C7" i="140"/>
  <c r="B5" i="139"/>
  <c r="AG5" i="139"/>
  <c r="AF5" i="139"/>
  <c r="AE5" i="139"/>
  <c r="AD5" i="139"/>
  <c r="AC5" i="139"/>
  <c r="AB5" i="139"/>
  <c r="AA5" i="139"/>
  <c r="Z5" i="139"/>
  <c r="Z7" i="139" s="1"/>
  <c r="Y5" i="139"/>
  <c r="X5" i="139"/>
  <c r="X7" i="139" s="1"/>
  <c r="W5" i="139"/>
  <c r="V5" i="139"/>
  <c r="U5" i="139"/>
  <c r="T5" i="139"/>
  <c r="S5" i="139"/>
  <c r="R5" i="139"/>
  <c r="R7" i="139" s="1"/>
  <c r="Q5" i="139"/>
  <c r="P5" i="139"/>
  <c r="P7" i="139" s="1"/>
  <c r="O5" i="139"/>
  <c r="N5" i="139"/>
  <c r="M5" i="139"/>
  <c r="L5" i="139"/>
  <c r="K5" i="139"/>
  <c r="J5" i="139"/>
  <c r="J7" i="139" s="1"/>
  <c r="I5" i="139"/>
  <c r="I7" i="139" s="1"/>
  <c r="H5" i="139"/>
  <c r="H7" i="139" s="1"/>
  <c r="G5" i="139"/>
  <c r="F5" i="139"/>
  <c r="E5" i="139"/>
  <c r="D5" i="139"/>
  <c r="C5" i="139"/>
  <c r="AJ4" i="139"/>
  <c r="AI4" i="139"/>
  <c r="EJ9" i="1"/>
  <c r="EU10" i="1" l="1"/>
  <c r="D7" i="139"/>
  <c r="S7" i="139"/>
  <c r="K7" i="139"/>
  <c r="U7" i="139"/>
  <c r="C7" i="139"/>
  <c r="AA7" i="139"/>
  <c r="L7" i="139"/>
  <c r="E7" i="139"/>
  <c r="M7" i="139"/>
  <c r="F7" i="139"/>
  <c r="N7" i="139"/>
  <c r="V7" i="139"/>
  <c r="AD7" i="139"/>
  <c r="T7" i="139"/>
  <c r="AB7" i="139"/>
  <c r="AC7" i="139"/>
  <c r="G7" i="139"/>
  <c r="O7" i="139"/>
  <c r="W7" i="139"/>
  <c r="AE7" i="139"/>
  <c r="AF7" i="139"/>
  <c r="Q7" i="139"/>
  <c r="Y7" i="139"/>
  <c r="AI5" i="139"/>
  <c r="AG7" i="139"/>
  <c r="EI9" i="1"/>
  <c r="ET10" i="1" l="1"/>
  <c r="AG5" i="137"/>
  <c r="AF5" i="137"/>
  <c r="AE5" i="137"/>
  <c r="AD5" i="137"/>
  <c r="AC5" i="137"/>
  <c r="AB5" i="137"/>
  <c r="AA5" i="137"/>
  <c r="Z5" i="137"/>
  <c r="Y5" i="137"/>
  <c r="X5" i="137"/>
  <c r="W5" i="137"/>
  <c r="V5" i="137"/>
  <c r="U5" i="137"/>
  <c r="T5" i="137"/>
  <c r="S5" i="137"/>
  <c r="R5" i="137"/>
  <c r="Q5" i="137"/>
  <c r="P5" i="137"/>
  <c r="O5" i="137"/>
  <c r="N5" i="137"/>
  <c r="M5" i="137"/>
  <c r="L5" i="137"/>
  <c r="K5" i="137"/>
  <c r="J5" i="137"/>
  <c r="I5" i="137"/>
  <c r="H5" i="137"/>
  <c r="G5" i="137"/>
  <c r="F5" i="137"/>
  <c r="E5" i="137"/>
  <c r="D5" i="137"/>
  <c r="C5" i="137"/>
  <c r="B5" i="137"/>
  <c r="AJ4" i="137"/>
  <c r="AI4" i="137"/>
  <c r="AC7" i="137" l="1"/>
  <c r="J7" i="137"/>
  <c r="R7" i="137"/>
  <c r="Z7" i="137"/>
  <c r="D7" i="137"/>
  <c r="E7" i="137"/>
  <c r="U7" i="137"/>
  <c r="C7" i="137"/>
  <c r="S7" i="137"/>
  <c r="AB7" i="137"/>
  <c r="F7" i="137"/>
  <c r="N7" i="137"/>
  <c r="V7" i="137"/>
  <c r="AD7" i="137"/>
  <c r="K7" i="137"/>
  <c r="AA7" i="137"/>
  <c r="L7" i="137"/>
  <c r="T7" i="137"/>
  <c r="M7" i="137"/>
  <c r="G7" i="137"/>
  <c r="O7" i="137"/>
  <c r="W7" i="137"/>
  <c r="AE7" i="137"/>
  <c r="H7" i="137"/>
  <c r="P7" i="137"/>
  <c r="X7" i="137"/>
  <c r="AF7" i="137"/>
  <c r="I7" i="137"/>
  <c r="Q7" i="137"/>
  <c r="Y7" i="137"/>
  <c r="AG7" i="137"/>
  <c r="AI5" i="137"/>
  <c r="EG9" i="1" s="1"/>
  <c r="AG5" i="138"/>
  <c r="AF5" i="138"/>
  <c r="AE5" i="138"/>
  <c r="AD5" i="138"/>
  <c r="AC5" i="138"/>
  <c r="AB5" i="138"/>
  <c r="AA5" i="138"/>
  <c r="Z5" i="138"/>
  <c r="Y5" i="138"/>
  <c r="X5" i="138"/>
  <c r="W5" i="138"/>
  <c r="V5" i="138"/>
  <c r="U5" i="138"/>
  <c r="T5" i="138"/>
  <c r="S5" i="138"/>
  <c r="R5" i="138"/>
  <c r="Q5" i="138"/>
  <c r="P5" i="138"/>
  <c r="O5" i="138"/>
  <c r="N5" i="138"/>
  <c r="M5" i="138"/>
  <c r="L5" i="138"/>
  <c r="K5" i="138"/>
  <c r="J5" i="138"/>
  <c r="I5" i="138"/>
  <c r="H5" i="138"/>
  <c r="G5" i="138"/>
  <c r="F5" i="138"/>
  <c r="E5" i="138"/>
  <c r="D5" i="138"/>
  <c r="C5" i="138"/>
  <c r="B5" i="138"/>
  <c r="AJ4" i="138"/>
  <c r="AI4" i="138"/>
  <c r="Z7" i="138" l="1"/>
  <c r="G7" i="138"/>
  <c r="O7" i="138"/>
  <c r="W7" i="138"/>
  <c r="AE7" i="138"/>
  <c r="H7" i="138"/>
  <c r="P7" i="138"/>
  <c r="X7" i="138"/>
  <c r="AF7" i="138"/>
  <c r="I7" i="138"/>
  <c r="Q7" i="138"/>
  <c r="Y7" i="138"/>
  <c r="AG7" i="138"/>
  <c r="K7" i="138"/>
  <c r="J7" i="138"/>
  <c r="L7" i="138"/>
  <c r="C7" i="138"/>
  <c r="D7" i="138"/>
  <c r="U7" i="138"/>
  <c r="R7" i="138"/>
  <c r="S7" i="138"/>
  <c r="AA7" i="138"/>
  <c r="T7" i="138"/>
  <c r="AB7" i="138"/>
  <c r="E7" i="138"/>
  <c r="M7" i="138"/>
  <c r="AC7" i="138"/>
  <c r="F7" i="138"/>
  <c r="N7" i="138"/>
  <c r="V7" i="138"/>
  <c r="AD7" i="138"/>
  <c r="AI5" i="138"/>
  <c r="EH9" i="1"/>
  <c r="ES10" i="1" l="1"/>
  <c r="EJ12" i="1"/>
  <c r="ER10" i="1"/>
  <c r="B5" i="136"/>
  <c r="AG5" i="136"/>
  <c r="AF5" i="136"/>
  <c r="AE5" i="136"/>
  <c r="AD5" i="136"/>
  <c r="AC5" i="136"/>
  <c r="AB5" i="136"/>
  <c r="AA5" i="136"/>
  <c r="Z5" i="136"/>
  <c r="Y5" i="136"/>
  <c r="X5" i="136"/>
  <c r="W5" i="136"/>
  <c r="V5" i="136"/>
  <c r="U5" i="136"/>
  <c r="T5" i="136"/>
  <c r="S5" i="136"/>
  <c r="R5" i="136"/>
  <c r="Q5" i="136"/>
  <c r="P5" i="136"/>
  <c r="O5" i="136"/>
  <c r="N5" i="136"/>
  <c r="M5" i="136"/>
  <c r="L5" i="136"/>
  <c r="K5" i="136"/>
  <c r="J5" i="136"/>
  <c r="I5" i="136"/>
  <c r="H5" i="136"/>
  <c r="G5" i="136"/>
  <c r="F5" i="136"/>
  <c r="E5" i="136"/>
  <c r="D5" i="136"/>
  <c r="C5" i="136"/>
  <c r="AJ4" i="136"/>
  <c r="AI4" i="136"/>
  <c r="AI5" i="136" l="1"/>
  <c r="EF9" i="1" s="1"/>
  <c r="EQ10" i="1" s="1"/>
  <c r="J7" i="136"/>
  <c r="R7" i="136"/>
  <c r="S7" i="136"/>
  <c r="L7" i="136"/>
  <c r="T7" i="136"/>
  <c r="E7" i="136"/>
  <c r="U7" i="136"/>
  <c r="F7" i="136"/>
  <c r="V7" i="136"/>
  <c r="G7" i="136"/>
  <c r="AE7" i="136"/>
  <c r="H7" i="136"/>
  <c r="P7" i="136"/>
  <c r="X7" i="136"/>
  <c r="AF7" i="136"/>
  <c r="Z7" i="136"/>
  <c r="K7" i="136"/>
  <c r="D7" i="136"/>
  <c r="AB7" i="136"/>
  <c r="M7" i="136"/>
  <c r="AC7" i="136"/>
  <c r="N7" i="136"/>
  <c r="AD7" i="136"/>
  <c r="O7" i="136"/>
  <c r="W7" i="136"/>
  <c r="I7" i="136"/>
  <c r="Q7" i="136"/>
  <c r="Y7" i="136"/>
  <c r="AG7" i="136"/>
  <c r="C7" i="136"/>
  <c r="AA7" i="136"/>
  <c r="Z5" i="135"/>
  <c r="B5" i="135" l="1"/>
  <c r="AG5" i="135"/>
  <c r="AG7" i="135" s="1"/>
  <c r="AF5" i="135"/>
  <c r="AE5" i="135"/>
  <c r="AD5" i="135"/>
  <c r="AC5" i="135"/>
  <c r="AB5" i="135"/>
  <c r="AA5" i="135"/>
  <c r="Z7" i="135"/>
  <c r="Y5" i="135"/>
  <c r="Y7" i="135" s="1"/>
  <c r="X5" i="135"/>
  <c r="W5" i="135"/>
  <c r="V5" i="135"/>
  <c r="U5" i="135"/>
  <c r="T5" i="135"/>
  <c r="S5" i="135"/>
  <c r="R5" i="135"/>
  <c r="R7" i="135" s="1"/>
  <c r="Q5" i="135"/>
  <c r="Q7" i="135" s="1"/>
  <c r="P5" i="135"/>
  <c r="O5" i="135"/>
  <c r="N5" i="135"/>
  <c r="M5" i="135"/>
  <c r="L5" i="135"/>
  <c r="K5" i="135"/>
  <c r="J5" i="135"/>
  <c r="J7" i="135" s="1"/>
  <c r="I5" i="135"/>
  <c r="I7" i="135" s="1"/>
  <c r="H5" i="135"/>
  <c r="G5" i="135"/>
  <c r="F5" i="135"/>
  <c r="E5" i="135"/>
  <c r="D5" i="135"/>
  <c r="C5" i="135"/>
  <c r="C7" i="135" s="1"/>
  <c r="AJ4" i="135"/>
  <c r="AI4" i="135"/>
  <c r="AI5" i="135" l="1"/>
  <c r="EE9" i="1" s="1"/>
  <c r="EP10" i="1" s="1"/>
  <c r="AA7" i="135"/>
  <c r="F7" i="135"/>
  <c r="S7" i="135"/>
  <c r="L7" i="135"/>
  <c r="T7" i="135"/>
  <c r="E7" i="135"/>
  <c r="U7" i="135"/>
  <c r="V7" i="135"/>
  <c r="G7" i="135"/>
  <c r="W7" i="135"/>
  <c r="AE7" i="135"/>
  <c r="K7" i="135"/>
  <c r="D7" i="135"/>
  <c r="AB7" i="135"/>
  <c r="M7" i="135"/>
  <c r="N7" i="135"/>
  <c r="AD7" i="135"/>
  <c r="O7" i="135"/>
  <c r="H7" i="135"/>
  <c r="P7" i="135"/>
  <c r="X7" i="135"/>
  <c r="AF7" i="135"/>
  <c r="AC7" i="135"/>
  <c r="B5" i="134"/>
  <c r="AG5" i="134"/>
  <c r="AF5" i="134"/>
  <c r="AE5" i="134"/>
  <c r="AD5" i="134"/>
  <c r="AC5" i="134"/>
  <c r="AB5" i="134"/>
  <c r="AA5" i="134"/>
  <c r="Z5" i="134"/>
  <c r="Y5" i="134"/>
  <c r="X5" i="134"/>
  <c r="W5" i="134"/>
  <c r="V5" i="134"/>
  <c r="U5" i="134"/>
  <c r="T5" i="134"/>
  <c r="S5" i="134"/>
  <c r="R5" i="134"/>
  <c r="Q5" i="134"/>
  <c r="P5" i="134"/>
  <c r="O5" i="134"/>
  <c r="N5" i="134"/>
  <c r="M5" i="134"/>
  <c r="L5" i="134"/>
  <c r="K5" i="134"/>
  <c r="J5" i="134"/>
  <c r="I5" i="134"/>
  <c r="H5" i="134"/>
  <c r="G5" i="134"/>
  <c r="F5" i="134"/>
  <c r="E5" i="134"/>
  <c r="D5" i="134"/>
  <c r="C5" i="134"/>
  <c r="AJ4" i="134"/>
  <c r="AI4" i="134"/>
  <c r="EG12" i="1" l="1"/>
  <c r="AI5" i="134"/>
  <c r="ED9" i="1" s="1"/>
  <c r="EO10" i="1" s="1"/>
  <c r="C7" i="134"/>
  <c r="K7" i="134"/>
  <c r="S7" i="134"/>
  <c r="AA7" i="134"/>
  <c r="D7" i="134"/>
  <c r="L7" i="134"/>
  <c r="T7" i="134"/>
  <c r="AB7" i="134"/>
  <c r="E7" i="134"/>
  <c r="M7" i="134"/>
  <c r="U7" i="134"/>
  <c r="AC7" i="134"/>
  <c r="F7" i="134"/>
  <c r="N7" i="134"/>
  <c r="V7" i="134"/>
  <c r="AD7" i="134"/>
  <c r="G7" i="134"/>
  <c r="O7" i="134"/>
  <c r="W7" i="134"/>
  <c r="AE7" i="134"/>
  <c r="H7" i="134"/>
  <c r="P7" i="134"/>
  <c r="X7" i="134"/>
  <c r="AF7" i="134"/>
  <c r="J7" i="134"/>
  <c r="R7" i="134"/>
  <c r="Z7" i="134"/>
  <c r="I7" i="134"/>
  <c r="Q7" i="134"/>
  <c r="Y7" i="134"/>
  <c r="AG7" i="134"/>
  <c r="B5" i="133" l="1"/>
  <c r="AG5" i="133"/>
  <c r="AF5" i="133"/>
  <c r="AE5" i="133"/>
  <c r="AD5" i="133"/>
  <c r="AC5" i="133"/>
  <c r="AB5" i="133"/>
  <c r="AA5" i="133"/>
  <c r="Z5" i="133"/>
  <c r="Y5" i="133"/>
  <c r="X5" i="133"/>
  <c r="W5" i="133"/>
  <c r="V5" i="133"/>
  <c r="U5" i="133"/>
  <c r="T5" i="133"/>
  <c r="S5" i="133"/>
  <c r="R5" i="133"/>
  <c r="Q5" i="133"/>
  <c r="P5" i="133"/>
  <c r="O5" i="133"/>
  <c r="N5" i="133"/>
  <c r="M5" i="133"/>
  <c r="L5" i="133"/>
  <c r="K5" i="133"/>
  <c r="J5" i="133"/>
  <c r="I5" i="133"/>
  <c r="H5" i="133"/>
  <c r="G5" i="133"/>
  <c r="F5" i="133"/>
  <c r="E5" i="133"/>
  <c r="D5" i="133"/>
  <c r="C5" i="133"/>
  <c r="AJ4" i="133"/>
  <c r="AI4" i="133"/>
  <c r="J7" i="133" l="1"/>
  <c r="R7" i="133"/>
  <c r="C7" i="133"/>
  <c r="AA7" i="133"/>
  <c r="L7" i="133"/>
  <c r="E7" i="133"/>
  <c r="U7" i="133"/>
  <c r="AC7" i="133"/>
  <c r="N7" i="133"/>
  <c r="V7" i="133"/>
  <c r="AD7" i="133"/>
  <c r="G7" i="133"/>
  <c r="W7" i="133"/>
  <c r="Z7" i="133"/>
  <c r="S7" i="133"/>
  <c r="T7" i="133"/>
  <c r="AI5" i="133"/>
  <c r="EC9" i="1" s="1"/>
  <c r="EN10" i="1" s="1"/>
  <c r="P7" i="133"/>
  <c r="X7" i="133"/>
  <c r="AF7" i="133"/>
  <c r="K7" i="133"/>
  <c r="D7" i="133"/>
  <c r="AB7" i="133"/>
  <c r="M7" i="133"/>
  <c r="F7" i="133"/>
  <c r="O7" i="133"/>
  <c r="AE7" i="133"/>
  <c r="I7" i="133"/>
  <c r="Q7" i="133"/>
  <c r="Y7" i="133"/>
  <c r="AG7" i="133"/>
  <c r="H7" i="133"/>
  <c r="B5" i="132" l="1"/>
  <c r="AG5" i="132"/>
  <c r="AF5" i="132"/>
  <c r="AE5" i="132"/>
  <c r="AD5" i="132"/>
  <c r="AC5" i="132"/>
  <c r="AB5" i="132"/>
  <c r="AA5" i="132"/>
  <c r="Z5" i="132"/>
  <c r="Y5" i="132"/>
  <c r="X5" i="132"/>
  <c r="W5" i="132"/>
  <c r="V5" i="132"/>
  <c r="U5" i="132"/>
  <c r="T5" i="132"/>
  <c r="S5" i="132"/>
  <c r="R5" i="132"/>
  <c r="Q5" i="132"/>
  <c r="P5" i="132"/>
  <c r="O5" i="132"/>
  <c r="N5" i="132"/>
  <c r="M5" i="132"/>
  <c r="L5" i="132"/>
  <c r="K5" i="132"/>
  <c r="J5" i="132"/>
  <c r="I5" i="132"/>
  <c r="H5" i="132"/>
  <c r="G5" i="132"/>
  <c r="F5" i="132"/>
  <c r="E5" i="132"/>
  <c r="D5" i="132"/>
  <c r="C5" i="132"/>
  <c r="AJ4" i="132"/>
  <c r="AI4" i="132"/>
  <c r="AI5" i="132" l="1"/>
  <c r="EB9" i="1" s="1"/>
  <c r="EM10" i="1" s="1"/>
  <c r="D7" i="132"/>
  <c r="R7" i="132"/>
  <c r="C7" i="132"/>
  <c r="S7" i="132"/>
  <c r="T7" i="132"/>
  <c r="AC7" i="132"/>
  <c r="I7" i="132"/>
  <c r="Q7" i="132"/>
  <c r="Y7" i="132"/>
  <c r="AG7" i="132"/>
  <c r="J7" i="132"/>
  <c r="Z7" i="132"/>
  <c r="K7" i="132"/>
  <c r="AA7" i="132"/>
  <c r="L7" i="132"/>
  <c r="AB7" i="132"/>
  <c r="E7" i="132"/>
  <c r="M7" i="132"/>
  <c r="U7" i="132"/>
  <c r="F7" i="132"/>
  <c r="N7" i="132"/>
  <c r="V7" i="132"/>
  <c r="AD7" i="132"/>
  <c r="G7" i="132"/>
  <c r="O7" i="132"/>
  <c r="W7" i="132"/>
  <c r="AE7" i="132"/>
  <c r="H7" i="132"/>
  <c r="P7" i="132"/>
  <c r="X7" i="132"/>
  <c r="AF7" i="132"/>
  <c r="B5" i="131"/>
  <c r="AG5" i="131"/>
  <c r="AF5" i="131"/>
  <c r="AE5" i="131"/>
  <c r="AD5" i="131"/>
  <c r="AC5" i="131"/>
  <c r="AB5" i="131"/>
  <c r="AA5" i="131"/>
  <c r="Z5" i="131"/>
  <c r="Y5" i="131"/>
  <c r="X5" i="131"/>
  <c r="W5" i="131"/>
  <c r="V5" i="131"/>
  <c r="U5" i="131"/>
  <c r="T5" i="131"/>
  <c r="S5" i="131"/>
  <c r="R5" i="131"/>
  <c r="Q5" i="131"/>
  <c r="P5" i="131"/>
  <c r="O5" i="131"/>
  <c r="N5" i="131"/>
  <c r="M5" i="131"/>
  <c r="L5" i="131"/>
  <c r="K5" i="131"/>
  <c r="J5" i="131"/>
  <c r="I5" i="131"/>
  <c r="H5" i="131"/>
  <c r="G5" i="131"/>
  <c r="G7" i="131" s="1"/>
  <c r="F5" i="131"/>
  <c r="E5" i="131"/>
  <c r="D5" i="131"/>
  <c r="C5" i="131"/>
  <c r="AJ4" i="131"/>
  <c r="AI4" i="131"/>
  <c r="ED12" i="1" l="1"/>
  <c r="AI5" i="131"/>
  <c r="EA9" i="1" s="1"/>
  <c r="EL10" i="1" s="1"/>
  <c r="F7" i="131"/>
  <c r="I7" i="131"/>
  <c r="Q7" i="131"/>
  <c r="Y7" i="131"/>
  <c r="J7" i="131"/>
  <c r="R7" i="131"/>
  <c r="C7" i="131"/>
  <c r="S7" i="131"/>
  <c r="D7" i="131"/>
  <c r="L7" i="131"/>
  <c r="AB7" i="131"/>
  <c r="M7" i="131"/>
  <c r="AC7" i="131"/>
  <c r="N7" i="131"/>
  <c r="AD7" i="131"/>
  <c r="O7" i="131"/>
  <c r="W7" i="131"/>
  <c r="AE7" i="131"/>
  <c r="AG7" i="131"/>
  <c r="Z7" i="131"/>
  <c r="K7" i="131"/>
  <c r="AA7" i="131"/>
  <c r="T7" i="131"/>
  <c r="E7" i="131"/>
  <c r="U7" i="131"/>
  <c r="V7" i="131"/>
  <c r="H7" i="131"/>
  <c r="P7" i="131"/>
  <c r="X7" i="131"/>
  <c r="AF7" i="131"/>
  <c r="AE5" i="130"/>
  <c r="W5" i="130" l="1"/>
  <c r="V5" i="130"/>
  <c r="B5" i="130" l="1"/>
  <c r="AG5" i="130"/>
  <c r="AF5" i="130"/>
  <c r="AD5" i="130"/>
  <c r="AC5" i="130"/>
  <c r="AB5" i="130"/>
  <c r="AA5" i="130"/>
  <c r="Z5" i="130"/>
  <c r="Y5" i="130"/>
  <c r="X5" i="130"/>
  <c r="U5" i="130"/>
  <c r="T5" i="130"/>
  <c r="S5" i="130"/>
  <c r="R5" i="130"/>
  <c r="Q5" i="130"/>
  <c r="P5" i="130"/>
  <c r="O5" i="130"/>
  <c r="N5" i="130"/>
  <c r="M5" i="130"/>
  <c r="L5" i="130"/>
  <c r="K5" i="130"/>
  <c r="J5" i="130"/>
  <c r="I5" i="130"/>
  <c r="H5" i="130"/>
  <c r="G5" i="130"/>
  <c r="F5" i="130"/>
  <c r="E5" i="130"/>
  <c r="D5" i="130"/>
  <c r="C5" i="130"/>
  <c r="AJ4" i="130"/>
  <c r="AI4" i="130"/>
  <c r="AD7" i="130" l="1"/>
  <c r="C7" i="130"/>
  <c r="K7" i="130"/>
  <c r="S7" i="130"/>
  <c r="AA7" i="130"/>
  <c r="D7" i="130"/>
  <c r="L7" i="130"/>
  <c r="T7" i="130"/>
  <c r="AB7" i="130"/>
  <c r="E7" i="130"/>
  <c r="U7" i="130"/>
  <c r="F7" i="130"/>
  <c r="N7" i="130"/>
  <c r="V7" i="130"/>
  <c r="G7" i="130"/>
  <c r="O7" i="130"/>
  <c r="W7" i="130"/>
  <c r="AE7" i="130"/>
  <c r="H7" i="130"/>
  <c r="P7" i="130"/>
  <c r="X7" i="130"/>
  <c r="AF7" i="130"/>
  <c r="I7" i="130"/>
  <c r="Q7" i="130"/>
  <c r="Y7" i="130"/>
  <c r="AG7" i="130"/>
  <c r="M7" i="130"/>
  <c r="AC7" i="130"/>
  <c r="AI5" i="130"/>
  <c r="DZ9" i="1" s="1"/>
  <c r="EK10" i="1" s="1"/>
  <c r="J7" i="130"/>
  <c r="R7" i="130"/>
  <c r="Z7" i="130"/>
  <c r="B5" i="129" l="1"/>
  <c r="AG5" i="129"/>
  <c r="AF5" i="129"/>
  <c r="AE5" i="129"/>
  <c r="AD5" i="129"/>
  <c r="AC5" i="129"/>
  <c r="AB5" i="129"/>
  <c r="AA5" i="129"/>
  <c r="Z5" i="129"/>
  <c r="Y5" i="129"/>
  <c r="X5" i="129"/>
  <c r="W5" i="129"/>
  <c r="V5" i="129"/>
  <c r="U5" i="129"/>
  <c r="T5" i="129"/>
  <c r="S5" i="129"/>
  <c r="R5" i="129"/>
  <c r="Q5" i="129"/>
  <c r="P5" i="129"/>
  <c r="O5" i="129"/>
  <c r="N5" i="129"/>
  <c r="M5" i="129"/>
  <c r="L5" i="129"/>
  <c r="K5" i="129"/>
  <c r="J5" i="129"/>
  <c r="I5" i="129"/>
  <c r="H5" i="129"/>
  <c r="G5" i="129"/>
  <c r="F5" i="129"/>
  <c r="E5" i="129"/>
  <c r="D5" i="129"/>
  <c r="C5" i="129"/>
  <c r="AJ4" i="129"/>
  <c r="AI4" i="129"/>
  <c r="AI5" i="129" l="1"/>
  <c r="DY9" i="1" s="1"/>
  <c r="EJ10" i="1" s="1"/>
  <c r="R7" i="129"/>
  <c r="T7" i="129"/>
  <c r="M7" i="129"/>
  <c r="N7" i="129"/>
  <c r="G7" i="129"/>
  <c r="O7" i="129"/>
  <c r="W7" i="129"/>
  <c r="AE7" i="129"/>
  <c r="J7" i="129"/>
  <c r="K7" i="129"/>
  <c r="AA7" i="129"/>
  <c r="D7" i="129"/>
  <c r="AB7" i="129"/>
  <c r="E7" i="129"/>
  <c r="AC7" i="129"/>
  <c r="V7" i="129"/>
  <c r="H7" i="129"/>
  <c r="P7" i="129"/>
  <c r="X7" i="129"/>
  <c r="AF7" i="129"/>
  <c r="Z7" i="129"/>
  <c r="C7" i="129"/>
  <c r="S7" i="129"/>
  <c r="L7" i="129"/>
  <c r="U7" i="129"/>
  <c r="F7" i="129"/>
  <c r="AD7" i="129"/>
  <c r="I7" i="129"/>
  <c r="Q7" i="129"/>
  <c r="Y7" i="129"/>
  <c r="AG7" i="129"/>
  <c r="AG5" i="128"/>
  <c r="AF5" i="128"/>
  <c r="AE5" i="128"/>
  <c r="AD5" i="128"/>
  <c r="AC5" i="128"/>
  <c r="AB5" i="128"/>
  <c r="AA5" i="128"/>
  <c r="Z5" i="128"/>
  <c r="Y5" i="128"/>
  <c r="X5" i="128"/>
  <c r="W5" i="128"/>
  <c r="V5" i="128"/>
  <c r="U5" i="128"/>
  <c r="T5" i="128"/>
  <c r="S5" i="128"/>
  <c r="R5" i="128"/>
  <c r="Q5" i="128"/>
  <c r="P5" i="128"/>
  <c r="O5" i="128"/>
  <c r="N5" i="128"/>
  <c r="M5" i="128"/>
  <c r="L5" i="128"/>
  <c r="K5" i="128"/>
  <c r="J5" i="128"/>
  <c r="I5" i="128"/>
  <c r="H5" i="128"/>
  <c r="G5" i="128"/>
  <c r="EA12" i="1" l="1"/>
  <c r="F5" i="128"/>
  <c r="E5" i="128" l="1"/>
  <c r="D5" i="128" l="1"/>
  <c r="B5" i="128" l="1"/>
  <c r="L7" i="128" s="1"/>
  <c r="S7" i="128"/>
  <c r="R7" i="128"/>
  <c r="K7" i="128"/>
  <c r="Y7" i="128"/>
  <c r="X7" i="128"/>
  <c r="V7" i="128"/>
  <c r="N7" i="128"/>
  <c r="M7" i="128"/>
  <c r="H7" i="128"/>
  <c r="C5" i="128"/>
  <c r="AG7" i="128"/>
  <c r="AJ4" i="128"/>
  <c r="AI4" i="128"/>
  <c r="O7" i="128" l="1"/>
  <c r="T7" i="128"/>
  <c r="D7" i="128"/>
  <c r="C7" i="128"/>
  <c r="AC7" i="128"/>
  <c r="E7" i="128"/>
  <c r="P7" i="128"/>
  <c r="AD7" i="128"/>
  <c r="Z7" i="128"/>
  <c r="F7" i="128"/>
  <c r="Q7" i="128"/>
  <c r="AA7" i="128"/>
  <c r="G7" i="128"/>
  <c r="U7" i="128"/>
  <c r="J7" i="128"/>
  <c r="AB7" i="128"/>
  <c r="I7" i="128"/>
  <c r="W7" i="128"/>
  <c r="AI5" i="128"/>
  <c r="DX9" i="1" s="1"/>
  <c r="EI10" i="1" s="1"/>
  <c r="AE7" i="128"/>
  <c r="AF7" i="128"/>
  <c r="AD5" i="127"/>
  <c r="AC5" i="127" l="1"/>
  <c r="AB5" i="127"/>
  <c r="AA5" i="127" l="1"/>
  <c r="Z5" i="127" l="1"/>
  <c r="Y5" i="127" l="1"/>
  <c r="X5" i="127" l="1"/>
  <c r="W5" i="127" l="1"/>
  <c r="V5" i="127" l="1"/>
  <c r="U5" i="127" l="1"/>
  <c r="T5" i="127" l="1"/>
  <c r="S5" i="127" l="1"/>
  <c r="R5" i="127" l="1"/>
  <c r="Q5" i="127" l="1"/>
  <c r="P5" i="127" l="1"/>
  <c r="O5" i="127" l="1"/>
  <c r="N5" i="127" l="1"/>
  <c r="M5" i="127" l="1"/>
  <c r="L5" i="127" l="1"/>
  <c r="K5" i="127" l="1"/>
  <c r="J5" i="127" l="1"/>
  <c r="I5" i="127" l="1"/>
  <c r="H5" i="127" l="1"/>
  <c r="G5" i="127" l="1"/>
  <c r="F5" i="127" l="1"/>
  <c r="E5" i="127" l="1"/>
  <c r="D5" i="127"/>
  <c r="B5" i="127" l="1"/>
  <c r="M7" i="127" s="1"/>
  <c r="C5" i="127"/>
  <c r="AJ4" i="127"/>
  <c r="AI4" i="127"/>
  <c r="K7" i="127" l="1"/>
  <c r="F7" i="127"/>
  <c r="U7" i="127"/>
  <c r="W7" i="127"/>
  <c r="L7" i="127"/>
  <c r="J7" i="127"/>
  <c r="S7" i="127"/>
  <c r="H7" i="127"/>
  <c r="AG7" i="127"/>
  <c r="AD7" i="127"/>
  <c r="AC7" i="127"/>
  <c r="I7" i="127"/>
  <c r="V7" i="127"/>
  <c r="AB7" i="127"/>
  <c r="R7" i="127"/>
  <c r="O7" i="127"/>
  <c r="AA7" i="127"/>
  <c r="E7" i="127"/>
  <c r="T7" i="127"/>
  <c r="Q7" i="127"/>
  <c r="X7" i="127"/>
  <c r="AE7" i="127"/>
  <c r="AF7" i="127"/>
  <c r="N7" i="127"/>
  <c r="Z7" i="127"/>
  <c r="P7" i="127"/>
  <c r="D7" i="127"/>
  <c r="C7" i="127"/>
  <c r="G7" i="127"/>
  <c r="Y7" i="127"/>
  <c r="AI5" i="127"/>
  <c r="DW9" i="1" s="1"/>
  <c r="EH10" i="1" s="1"/>
  <c r="AG5" i="126" l="1"/>
  <c r="AF5" i="126"/>
  <c r="AE5" i="126"/>
  <c r="AD5" i="126"/>
  <c r="AC5" i="126"/>
  <c r="AB5" i="126"/>
  <c r="AA5" i="126"/>
  <c r="Z5" i="126"/>
  <c r="Y5" i="126"/>
  <c r="X5" i="126"/>
  <c r="W5" i="126"/>
  <c r="V5" i="126"/>
  <c r="U5" i="126"/>
  <c r="T5" i="126"/>
  <c r="S5" i="126"/>
  <c r="R5" i="126"/>
  <c r="Q5" i="126"/>
  <c r="P5" i="126"/>
  <c r="O5" i="126"/>
  <c r="N5" i="126"/>
  <c r="M5" i="126"/>
  <c r="L5" i="126"/>
  <c r="K5" i="126"/>
  <c r="J5" i="126"/>
  <c r="I5" i="126"/>
  <c r="H5" i="126"/>
  <c r="G5" i="126"/>
  <c r="F5" i="126"/>
  <c r="E5" i="126"/>
  <c r="D5" i="126"/>
  <c r="B5" i="126" l="1"/>
  <c r="AG7" i="126"/>
  <c r="AB7" i="126"/>
  <c r="AA7" i="126"/>
  <c r="Z7" i="126"/>
  <c r="Y7" i="126"/>
  <c r="U7" i="126"/>
  <c r="T7" i="126"/>
  <c r="S7" i="126"/>
  <c r="R7" i="126"/>
  <c r="Q7" i="126"/>
  <c r="L7" i="126"/>
  <c r="K7" i="126"/>
  <c r="J7" i="126"/>
  <c r="I7" i="126"/>
  <c r="D7" i="126"/>
  <c r="C5" i="126"/>
  <c r="C7" i="126" s="1"/>
  <c r="AI5" i="126"/>
  <c r="DV9" i="1" s="1"/>
  <c r="EG10" i="1" s="1"/>
  <c r="AJ4" i="126"/>
  <c r="AI4" i="126"/>
  <c r="DX12" i="1" l="1"/>
  <c r="E7" i="126"/>
  <c r="AC7" i="126"/>
  <c r="F7" i="126"/>
  <c r="N7" i="126"/>
  <c r="V7" i="126"/>
  <c r="AD7" i="126"/>
  <c r="G7" i="126"/>
  <c r="O7" i="126"/>
  <c r="W7" i="126"/>
  <c r="AE7" i="126"/>
  <c r="M7" i="126"/>
  <c r="H7" i="126"/>
  <c r="P7" i="126"/>
  <c r="X7" i="126"/>
  <c r="AF7" i="126"/>
  <c r="AG5" i="125"/>
  <c r="AF5" i="125" l="1"/>
  <c r="AE5" i="125" l="1"/>
  <c r="AD5" i="125" l="1"/>
  <c r="AC5" i="125" l="1"/>
  <c r="AB5" i="125" l="1"/>
  <c r="AA5" i="125" l="1"/>
  <c r="Z5" i="125" l="1"/>
  <c r="Y5" i="125" l="1"/>
  <c r="X5" i="125" l="1"/>
  <c r="W5" i="125" l="1"/>
  <c r="V5" i="125" l="1"/>
  <c r="U5" i="125" l="1"/>
  <c r="T5" i="125" l="1"/>
  <c r="S5" i="125"/>
  <c r="R5" i="125" l="1"/>
  <c r="Q5" i="125" l="1"/>
  <c r="P5" i="125" l="1"/>
  <c r="O5" i="125" l="1"/>
  <c r="N5" i="125"/>
  <c r="M5" i="125"/>
  <c r="L5" i="125"/>
  <c r="K5" i="125" l="1"/>
  <c r="J5" i="125" l="1"/>
  <c r="I5" i="125" l="1"/>
  <c r="H5" i="125" l="1"/>
  <c r="G5" i="125" l="1"/>
  <c r="F5" i="125" l="1"/>
  <c r="E5" i="125" l="1"/>
  <c r="D5" i="125" l="1"/>
  <c r="B5" i="125" l="1"/>
  <c r="Z7" i="125" s="1"/>
  <c r="C5" i="125"/>
  <c r="AJ4" i="125"/>
  <c r="AI4" i="125"/>
  <c r="N7" i="125" l="1"/>
  <c r="AD7" i="125"/>
  <c r="AI5" i="125"/>
  <c r="DU9" i="1" s="1"/>
  <c r="EF10" i="1" s="1"/>
  <c r="J7" i="125"/>
  <c r="R7" i="125"/>
  <c r="F7" i="125"/>
  <c r="V7" i="125"/>
  <c r="H7" i="125"/>
  <c r="P7" i="125"/>
  <c r="X7" i="125"/>
  <c r="AF7" i="125"/>
  <c r="I7" i="125"/>
  <c r="Q7" i="125"/>
  <c r="Y7" i="125"/>
  <c r="AG7" i="125"/>
  <c r="L7" i="125"/>
  <c r="C7" i="125"/>
  <c r="E7" i="125"/>
  <c r="M7" i="125"/>
  <c r="U7" i="125"/>
  <c r="AC7" i="125"/>
  <c r="S7" i="125"/>
  <c r="K7" i="125"/>
  <c r="AA7" i="125"/>
  <c r="D7" i="125"/>
  <c r="T7" i="125"/>
  <c r="AB7" i="125"/>
  <c r="G7" i="125"/>
  <c r="O7" i="125"/>
  <c r="W7" i="125"/>
  <c r="AE7" i="125"/>
  <c r="AF5" i="124"/>
  <c r="AE5" i="124" l="1"/>
  <c r="AD5" i="124" l="1"/>
  <c r="AC5" i="124" l="1"/>
  <c r="AB5" i="124" l="1"/>
  <c r="AA5" i="124" l="1"/>
  <c r="Z5" i="124" l="1"/>
  <c r="Y5" i="124" l="1"/>
  <c r="X5" i="124" l="1"/>
  <c r="W5" i="124" l="1"/>
  <c r="V5" i="124" l="1"/>
  <c r="U5" i="124" l="1"/>
  <c r="T5" i="124" l="1"/>
  <c r="S5" i="124" l="1"/>
  <c r="R5" i="124" l="1"/>
  <c r="Q5" i="124" l="1"/>
  <c r="P5" i="124" l="1"/>
  <c r="O5" i="124" l="1"/>
  <c r="N5" i="124" l="1"/>
  <c r="M5" i="124" l="1"/>
  <c r="L5" i="124" l="1"/>
  <c r="K5" i="124" l="1"/>
  <c r="J5" i="124"/>
  <c r="I5" i="124" l="1"/>
  <c r="H5" i="124" l="1"/>
  <c r="G5" i="124" l="1"/>
  <c r="F5" i="124" l="1"/>
  <c r="E5" i="124" l="1"/>
  <c r="D5" i="124" l="1"/>
  <c r="B5" i="124" l="1"/>
  <c r="AG7" i="124" s="1"/>
  <c r="C5" i="124"/>
  <c r="AJ4" i="124"/>
  <c r="AI4" i="124"/>
  <c r="U7" i="124" l="1"/>
  <c r="D7" i="124"/>
  <c r="K7" i="124"/>
  <c r="Q7" i="124"/>
  <c r="AF7" i="124"/>
  <c r="O7" i="124"/>
  <c r="N7" i="124"/>
  <c r="AC7" i="124"/>
  <c r="X7" i="124"/>
  <c r="P7" i="124"/>
  <c r="AD7" i="124"/>
  <c r="J7" i="124"/>
  <c r="Y7" i="124"/>
  <c r="L7" i="124"/>
  <c r="H7" i="124"/>
  <c r="G7" i="124"/>
  <c r="F7" i="124"/>
  <c r="T7" i="124"/>
  <c r="AE7" i="124"/>
  <c r="AA7" i="124"/>
  <c r="Z7" i="124"/>
  <c r="M7" i="124"/>
  <c r="I7" i="124"/>
  <c r="AB7" i="124"/>
  <c r="W7" i="124"/>
  <c r="S7" i="124"/>
  <c r="V7" i="124"/>
  <c r="E7" i="124"/>
  <c r="R7" i="124"/>
  <c r="AI5" i="124"/>
  <c r="DT9" i="1" s="1"/>
  <c r="EE10" i="1" s="1"/>
  <c r="C7" i="124"/>
  <c r="AG5" i="123"/>
  <c r="AE5" i="123" l="1"/>
  <c r="AF5" i="123"/>
  <c r="AD5" i="123"/>
  <c r="AC5" i="123" l="1"/>
  <c r="AB5" i="123" l="1"/>
  <c r="AA5" i="123" l="1"/>
  <c r="Z5" i="123" l="1"/>
  <c r="Y5" i="123" l="1"/>
  <c r="X5" i="123" l="1"/>
  <c r="W5" i="123" l="1"/>
  <c r="V5" i="123" l="1"/>
  <c r="U5" i="123" l="1"/>
  <c r="T5" i="123" l="1"/>
  <c r="S5" i="123" l="1"/>
  <c r="R5" i="123" l="1"/>
  <c r="Q5" i="123" l="1"/>
  <c r="P5" i="123" l="1"/>
  <c r="O5" i="123" l="1"/>
  <c r="N5" i="123" l="1"/>
  <c r="M5" i="123" l="1"/>
  <c r="L5" i="123" l="1"/>
  <c r="K5" i="123" l="1"/>
  <c r="J5" i="123" l="1"/>
  <c r="I5" i="123" l="1"/>
  <c r="H5" i="123" l="1"/>
  <c r="G5" i="123" l="1"/>
  <c r="F5" i="123" l="1"/>
  <c r="E5" i="123" l="1"/>
  <c r="D5" i="123" l="1"/>
  <c r="B5" i="123" l="1"/>
  <c r="D7" i="123" s="1"/>
  <c r="C5" i="123"/>
  <c r="C7" i="123" s="1"/>
  <c r="AJ4" i="123"/>
  <c r="AI4" i="123"/>
  <c r="AF7" i="123" l="1"/>
  <c r="AD7" i="123"/>
  <c r="AE7" i="123"/>
  <c r="AC7" i="123"/>
  <c r="AB7" i="123"/>
  <c r="AA7" i="123"/>
  <c r="Z7" i="123"/>
  <c r="Y7" i="123"/>
  <c r="X7" i="123"/>
  <c r="W7" i="123"/>
  <c r="V7" i="123"/>
  <c r="U7" i="123"/>
  <c r="T7" i="123"/>
  <c r="S7" i="123"/>
  <c r="R7" i="123"/>
  <c r="Q7" i="123"/>
  <c r="P7" i="123"/>
  <c r="O7" i="123"/>
  <c r="N7" i="123"/>
  <c r="M7" i="123"/>
  <c r="L7" i="123"/>
  <c r="K7" i="123"/>
  <c r="J7" i="123"/>
  <c r="I7" i="123"/>
  <c r="H7" i="123"/>
  <c r="G7" i="123"/>
  <c r="F7" i="123"/>
  <c r="E7" i="123"/>
  <c r="AI5" i="123"/>
  <c r="DS9" i="1" s="1"/>
  <c r="ED10" i="1" s="1"/>
  <c r="AF5" i="122"/>
  <c r="DU12" i="1" l="1"/>
  <c r="AE5" i="122"/>
  <c r="AD5" i="122" l="1"/>
  <c r="AC5" i="122" l="1"/>
  <c r="AB5" i="122" l="1"/>
  <c r="AA5" i="122" l="1"/>
  <c r="Z5" i="122" l="1"/>
  <c r="Y5" i="122" l="1"/>
  <c r="X5" i="122" l="1"/>
  <c r="W5" i="122" l="1"/>
  <c r="V5" i="122" l="1"/>
  <c r="U5" i="122" l="1"/>
  <c r="T5" i="122" l="1"/>
  <c r="S5" i="122" l="1"/>
  <c r="R5" i="122" l="1"/>
  <c r="Q5" i="122" l="1"/>
  <c r="P5" i="122" l="1"/>
  <c r="O5" i="122" l="1"/>
  <c r="N5" i="122" l="1"/>
  <c r="M5" i="122" l="1"/>
  <c r="L5" i="122" l="1"/>
  <c r="K5" i="122" l="1"/>
  <c r="J5" i="122" l="1"/>
  <c r="I5" i="122" l="1"/>
  <c r="H5" i="122" l="1"/>
  <c r="G5" i="122" l="1"/>
  <c r="F5" i="122" l="1"/>
  <c r="E5" i="122" l="1"/>
  <c r="D5" i="122" l="1"/>
  <c r="B5" i="122" l="1"/>
  <c r="C5" i="122"/>
  <c r="AJ4" i="122"/>
  <c r="AI4" i="122"/>
  <c r="AI5" i="122" l="1"/>
  <c r="DR9" i="1" s="1"/>
  <c r="EC10" i="1" s="1"/>
  <c r="AG5" i="121"/>
  <c r="AF5" i="121" l="1"/>
  <c r="AE5" i="121" l="1"/>
  <c r="AD5" i="121" l="1"/>
  <c r="AC5" i="121"/>
  <c r="AB5" i="121" l="1"/>
  <c r="AA5" i="121" l="1"/>
  <c r="Z5" i="121" l="1"/>
  <c r="Y5" i="121" l="1"/>
  <c r="X5" i="121" l="1"/>
  <c r="W5" i="121" l="1"/>
  <c r="V5" i="121" l="1"/>
  <c r="U5" i="121"/>
  <c r="T5" i="121" l="1"/>
  <c r="S5" i="121" l="1"/>
  <c r="R5" i="121" l="1"/>
  <c r="Q5" i="121" l="1"/>
  <c r="P5" i="121" l="1"/>
  <c r="O5" i="121" l="1"/>
  <c r="N5" i="121" l="1"/>
  <c r="M5" i="121" l="1"/>
  <c r="L5" i="121" l="1"/>
  <c r="K5" i="121"/>
  <c r="J5" i="121" l="1"/>
  <c r="I5" i="121" l="1"/>
  <c r="H5" i="121" l="1"/>
  <c r="G5" i="121" l="1"/>
  <c r="F5" i="121" l="1"/>
  <c r="E5" i="121" l="1"/>
  <c r="D5" i="121" l="1"/>
  <c r="B5" i="121" l="1"/>
  <c r="C5" i="121"/>
  <c r="AI5" i="121"/>
  <c r="DQ9" i="1" s="1"/>
  <c r="EB10" i="1" s="1"/>
  <c r="AJ4" i="121"/>
  <c r="AI4" i="121"/>
  <c r="AG5" i="120" l="1"/>
  <c r="AF5" i="120" l="1"/>
  <c r="AE5" i="120" l="1"/>
  <c r="AD5" i="120" l="1"/>
  <c r="AC5" i="120" l="1"/>
  <c r="AB5" i="120" l="1"/>
  <c r="AA5" i="120" l="1"/>
  <c r="Z5" i="120" l="1"/>
  <c r="Y5" i="120" l="1"/>
  <c r="X5" i="120" l="1"/>
  <c r="W5" i="120" l="1"/>
  <c r="V5" i="120" l="1"/>
  <c r="U5" i="120" l="1"/>
  <c r="T5" i="120" l="1"/>
  <c r="S5" i="120" l="1"/>
  <c r="R5" i="120" l="1"/>
  <c r="Q5" i="120" l="1"/>
  <c r="P5" i="120" l="1"/>
  <c r="O5" i="120" l="1"/>
  <c r="N5" i="120" l="1"/>
  <c r="M5" i="120" l="1"/>
  <c r="L5" i="120" l="1"/>
  <c r="K5" i="120"/>
  <c r="J5" i="120" l="1"/>
  <c r="I5" i="120" l="1"/>
  <c r="H5" i="120" l="1"/>
  <c r="G5" i="120" l="1"/>
  <c r="F5" i="120" l="1"/>
  <c r="E5" i="120" l="1"/>
  <c r="D5" i="120" l="1"/>
  <c r="B5" i="120" l="1"/>
  <c r="C5" i="120"/>
  <c r="AJ4" i="120"/>
  <c r="AI4" i="120"/>
  <c r="AI5" i="120" l="1"/>
  <c r="DP9" i="1" s="1"/>
  <c r="AF5" i="119"/>
  <c r="EA10" i="1" l="1"/>
  <c r="DR12" i="1"/>
  <c r="AE5" i="119"/>
  <c r="AD5" i="119" l="1"/>
  <c r="AC5" i="119" l="1"/>
  <c r="AB5" i="119" l="1"/>
  <c r="AA5" i="119" l="1"/>
  <c r="Z5" i="119" l="1"/>
  <c r="Y5" i="119" l="1"/>
  <c r="X5" i="119" l="1"/>
  <c r="W5" i="119" l="1"/>
  <c r="V5" i="119" l="1"/>
  <c r="U5" i="119" l="1"/>
  <c r="T5" i="119" l="1"/>
  <c r="S5" i="119" l="1"/>
  <c r="R5" i="119" l="1"/>
  <c r="Q5" i="119" l="1"/>
  <c r="P5" i="119" l="1"/>
  <c r="O5" i="119" l="1"/>
  <c r="N5" i="119" l="1"/>
  <c r="M5" i="119" l="1"/>
  <c r="L5" i="119" l="1"/>
  <c r="K5" i="119" l="1"/>
  <c r="J5" i="119" l="1"/>
  <c r="I5" i="119" l="1"/>
  <c r="H5" i="119" l="1"/>
  <c r="G5" i="119" l="1"/>
  <c r="F5" i="119" l="1"/>
  <c r="B5" i="119" l="1"/>
  <c r="E5" i="119"/>
  <c r="D5" i="119" l="1"/>
  <c r="C5" i="119" l="1"/>
  <c r="AI5" i="119"/>
  <c r="DO9" i="1" s="1"/>
  <c r="DZ10" i="1" s="1"/>
  <c r="AJ4" i="119"/>
  <c r="AI4" i="119"/>
  <c r="AG5" i="118" l="1"/>
  <c r="AF5" i="118" l="1"/>
  <c r="AE5" i="118" l="1"/>
  <c r="AD5" i="118" l="1"/>
  <c r="AC5" i="118" l="1"/>
  <c r="AB5" i="118" l="1"/>
  <c r="AA5" i="118" l="1"/>
  <c r="Z5" i="118" l="1"/>
  <c r="Y5" i="118" l="1"/>
  <c r="X5" i="118" l="1"/>
  <c r="W5" i="118" l="1"/>
  <c r="V5" i="118" l="1"/>
  <c r="U5" i="118" l="1"/>
  <c r="T5" i="118" l="1"/>
  <c r="S5" i="118" l="1"/>
  <c r="R5" i="118" l="1"/>
  <c r="Q5" i="118" l="1"/>
  <c r="P5" i="118" l="1"/>
  <c r="O5" i="118" l="1"/>
  <c r="N5" i="118" l="1"/>
  <c r="M5" i="118" l="1"/>
  <c r="L5" i="118" l="1"/>
  <c r="K5" i="118" l="1"/>
  <c r="J5" i="118" l="1"/>
  <c r="I5" i="118" l="1"/>
  <c r="H5" i="118" l="1"/>
  <c r="G5" i="118" l="1"/>
  <c r="F5" i="118" l="1"/>
  <c r="DH9" i="1" l="1"/>
  <c r="DG9" i="1"/>
  <c r="DF9" i="1"/>
  <c r="DE9" i="1"/>
  <c r="DD9" i="1"/>
  <c r="DC9" i="1"/>
  <c r="DB9" i="1"/>
  <c r="DA9" i="1"/>
  <c r="CZ9" i="1"/>
  <c r="CY9" i="1"/>
  <c r="CX9" i="1"/>
  <c r="CW9" i="1"/>
  <c r="E5" i="118"/>
  <c r="DH10" i="1" l="1"/>
  <c r="CV9" i="1"/>
  <c r="DG10" i="1" s="1"/>
  <c r="CU9" i="1"/>
  <c r="CT9" i="1"/>
  <c r="CS9" i="1"/>
  <c r="CR9" i="1"/>
  <c r="CQ9" i="1"/>
  <c r="CP9" i="1"/>
  <c r="D5" i="118"/>
  <c r="DC10" i="1" l="1"/>
  <c r="DA10" i="1"/>
  <c r="DB10" i="1"/>
  <c r="DD10" i="1"/>
  <c r="DE10" i="1"/>
  <c r="DF10" i="1"/>
  <c r="B5" i="118"/>
  <c r="C5" i="118"/>
  <c r="AJ4" i="118"/>
  <c r="AI4" i="118"/>
  <c r="AI5" i="118" l="1"/>
  <c r="DN9" i="1" s="1"/>
  <c r="DY10" i="1" s="1"/>
  <c r="AF5" i="117"/>
  <c r="AE5" i="117" l="1"/>
  <c r="AD5" i="117" l="1"/>
  <c r="AC5" i="117" l="1"/>
  <c r="AB5" i="117" l="1"/>
  <c r="AA5" i="117" l="1"/>
  <c r="Z5" i="117" l="1"/>
  <c r="Y5" i="117" l="1"/>
  <c r="X5" i="117" l="1"/>
  <c r="W5" i="117" l="1"/>
  <c r="V5" i="117" l="1"/>
  <c r="U5" i="117" l="1"/>
  <c r="T5" i="117" l="1"/>
  <c r="S5" i="117" l="1"/>
  <c r="R5" i="117" l="1"/>
  <c r="Q5" i="117" l="1"/>
  <c r="P5" i="117" l="1"/>
  <c r="O5" i="117" l="1"/>
  <c r="N5" i="117" l="1"/>
  <c r="M5" i="117" l="1"/>
  <c r="L5" i="117" l="1"/>
  <c r="K5" i="117" l="1"/>
  <c r="J5" i="117" l="1"/>
  <c r="I5" i="117" l="1"/>
  <c r="H5" i="117" l="1"/>
  <c r="G5" i="117" l="1"/>
  <c r="F5" i="117" l="1"/>
  <c r="E5" i="117" l="1"/>
  <c r="D5" i="117" l="1"/>
  <c r="C5" i="117" l="1"/>
  <c r="B5" i="117"/>
  <c r="AI5" i="117" l="1"/>
  <c r="DM9" i="1" s="1"/>
  <c r="AJ4" i="117"/>
  <c r="AI4" i="117"/>
  <c r="AG5" i="116"/>
  <c r="DX10" i="1" l="1"/>
  <c r="DO12" i="1"/>
  <c r="AF5" i="116"/>
  <c r="AE5" i="116" l="1"/>
  <c r="AD5" i="116" l="1"/>
  <c r="AC5" i="116" l="1"/>
  <c r="AB5" i="116" l="1"/>
  <c r="AA5" i="116" l="1"/>
  <c r="Z5" i="116" l="1"/>
  <c r="J6" i="115" l="1"/>
  <c r="K6" i="115" s="1"/>
  <c r="L6" i="115" s="1"/>
  <c r="AF6" i="114"/>
  <c r="AG6" i="114" s="1"/>
  <c r="K54" i="114"/>
  <c r="H6" i="114"/>
  <c r="G6" i="114" s="1"/>
  <c r="F6" i="114" s="1"/>
  <c r="E6" i="114" s="1"/>
  <c r="D6" i="114" s="1"/>
  <c r="C6" i="114" s="1"/>
  <c r="B6" i="114" s="1"/>
  <c r="Y5" i="116" l="1"/>
  <c r="N4" i="116" l="1"/>
  <c r="X6" i="116"/>
  <c r="X5" i="116" s="1"/>
  <c r="O4" i="116" l="1"/>
  <c r="M4" i="115"/>
  <c r="L5" i="116"/>
  <c r="K5" i="116" s="1"/>
  <c r="J5" i="116" s="1"/>
  <c r="I5" i="116" s="1"/>
  <c r="H5" i="116" s="1"/>
  <c r="G5" i="116" s="1"/>
  <c r="F5" i="116" s="1"/>
  <c r="E5" i="116" s="1"/>
  <c r="D5" i="116" s="1"/>
  <c r="C5" i="116" s="1"/>
  <c r="B5" i="116" s="1"/>
  <c r="AG5" i="115" s="1"/>
  <c r="P4" i="116" l="1"/>
  <c r="N4" i="115"/>
  <c r="M6" i="115"/>
  <c r="N6" i="115" s="1"/>
  <c r="AI5" i="116"/>
  <c r="DL9" i="1" s="1"/>
  <c r="DW10" i="1" s="1"/>
  <c r="J5" i="115"/>
  <c r="K5" i="115" s="1"/>
  <c r="Q4" i="116" l="1"/>
  <c r="O4" i="115"/>
  <c r="E5" i="115"/>
  <c r="F5" i="115" s="1"/>
  <c r="G5" i="115" s="1"/>
  <c r="H5" i="115" s="1"/>
  <c r="I5" i="115" s="1"/>
  <c r="P4" i="115" l="1"/>
  <c r="O6" i="115"/>
  <c r="P6" i="115" s="1"/>
  <c r="R4" i="116"/>
  <c r="C5" i="115"/>
  <c r="D5" i="115" s="1"/>
  <c r="S4" i="116" l="1"/>
  <c r="Q4" i="115"/>
  <c r="AF5" i="114"/>
  <c r="AG5" i="114" s="1"/>
  <c r="S4" i="115" l="1"/>
  <c r="Q6" i="115"/>
  <c r="R6" i="115" s="1"/>
  <c r="S6" i="115" s="1"/>
  <c r="T4" i="116"/>
  <c r="AC5" i="114"/>
  <c r="AD5" i="114" s="1"/>
  <c r="AE5" i="114" s="1"/>
  <c r="U4" i="116" l="1"/>
  <c r="T4" i="115"/>
  <c r="V4" i="116" l="1"/>
  <c r="U4" i="115"/>
  <c r="T6" i="115"/>
  <c r="U6" i="115" s="1"/>
  <c r="Y5" i="114"/>
  <c r="Z5" i="114" s="1"/>
  <c r="AA5" i="114" s="1"/>
  <c r="AB5" i="114" s="1"/>
  <c r="V4" i="115" l="1"/>
  <c r="V6" i="115"/>
  <c r="W4" i="116"/>
  <c r="R5" i="114"/>
  <c r="S5" i="114" s="1"/>
  <c r="T5" i="114" s="1"/>
  <c r="U5" i="114" s="1"/>
  <c r="V5" i="114" s="1"/>
  <c r="W5" i="114" s="1"/>
  <c r="X5" i="114" s="1"/>
  <c r="X4" i="116" l="1"/>
  <c r="AJ4" i="116"/>
  <c r="W4" i="115"/>
  <c r="M5" i="114"/>
  <c r="X4" i="115" l="1"/>
  <c r="W6" i="115"/>
  <c r="X6" i="115" s="1"/>
  <c r="AI4" i="116"/>
  <c r="N4" i="114"/>
  <c r="Q4" i="114"/>
  <c r="P4" i="114"/>
  <c r="O4" i="114"/>
  <c r="R4" i="114"/>
  <c r="Y4" i="115" l="1"/>
  <c r="N5" i="114"/>
  <c r="O5" i="114" s="1"/>
  <c r="P5" i="114" s="1"/>
  <c r="Q5" i="114" s="1"/>
  <c r="B5" i="113"/>
  <c r="Z4" i="115" l="1"/>
  <c r="Y6" i="115"/>
  <c r="Z6" i="115" s="1"/>
  <c r="AG5" i="113"/>
  <c r="H5" i="114"/>
  <c r="W5" i="113"/>
  <c r="X5" i="113" s="1"/>
  <c r="Y5" i="113" s="1"/>
  <c r="Z5" i="113" s="1"/>
  <c r="AA5" i="113" s="1"/>
  <c r="AB5" i="113" s="1"/>
  <c r="AC5" i="113" s="1"/>
  <c r="AD5" i="113" s="1"/>
  <c r="AE5" i="113" s="1"/>
  <c r="AF5" i="113" s="1"/>
  <c r="AG4" i="113" s="1"/>
  <c r="B5" i="112"/>
  <c r="AJ4" i="112"/>
  <c r="AI4" i="112"/>
  <c r="AA4" i="115" l="1"/>
  <c r="AA6" i="115" s="1"/>
  <c r="AJ4" i="113"/>
  <c r="AI4" i="113"/>
  <c r="AI5" i="113" s="1"/>
  <c r="DI9" i="1" s="1"/>
  <c r="I4" i="114"/>
  <c r="K4" i="114"/>
  <c r="L4" i="114"/>
  <c r="M4" i="114"/>
  <c r="G5" i="114"/>
  <c r="F5" i="114" s="1"/>
  <c r="E5" i="114" s="1"/>
  <c r="D5" i="114" s="1"/>
  <c r="C5" i="114" s="1"/>
  <c r="J4" i="114"/>
  <c r="B5" i="111"/>
  <c r="AJ4" i="111"/>
  <c r="AI4" i="111"/>
  <c r="I5" i="114" l="1"/>
  <c r="J5" i="114"/>
  <c r="K5" i="114" s="1"/>
  <c r="AB4" i="115"/>
  <c r="AB6" i="115" s="1"/>
  <c r="DI10" i="1"/>
  <c r="L5" i="114"/>
  <c r="AI5" i="114" s="1"/>
  <c r="DJ9" i="1" s="1"/>
  <c r="B5" i="110"/>
  <c r="AJ4" i="110"/>
  <c r="AI4" i="110"/>
  <c r="AC4" i="115" l="1"/>
  <c r="AC6" i="115"/>
  <c r="DJ10" i="1"/>
  <c r="B5" i="109"/>
  <c r="AJ4" i="109"/>
  <c r="AI4" i="109"/>
  <c r="AD4" i="115" l="1"/>
  <c r="B5" i="108"/>
  <c r="AJ4" i="108"/>
  <c r="AI4" i="108"/>
  <c r="AE4" i="115" l="1"/>
  <c r="AF4" i="115" s="1"/>
  <c r="AD6" i="115"/>
  <c r="AE6" i="115" s="1"/>
  <c r="AF6" i="115" s="1"/>
  <c r="AG6" i="115" s="1"/>
  <c r="B5" i="107"/>
  <c r="AJ4" i="107"/>
  <c r="AI4" i="107"/>
  <c r="AF5" i="115" l="1"/>
  <c r="AE5" i="115" s="1"/>
  <c r="AD5" i="115" s="1"/>
  <c r="AC5" i="115" s="1"/>
  <c r="AB5" i="115" s="1"/>
  <c r="AA5" i="115" s="1"/>
  <c r="Z5" i="115" s="1"/>
  <c r="Y5" i="115" s="1"/>
  <c r="X5" i="115" s="1"/>
  <c r="W5" i="115" s="1"/>
  <c r="V5" i="115" s="1"/>
  <c r="U5" i="115" s="1"/>
  <c r="T5" i="115" s="1"/>
  <c r="S5" i="115" s="1"/>
  <c r="R5" i="115" s="1"/>
  <c r="Q5" i="115" s="1"/>
  <c r="P5" i="115" s="1"/>
  <c r="O5" i="115" s="1"/>
  <c r="N5" i="115" s="1"/>
  <c r="M5" i="115" s="1"/>
  <c r="L5" i="115" s="1"/>
  <c r="AI5" i="115" s="1"/>
  <c r="DK9" i="1" s="1"/>
  <c r="AJ4" i="115"/>
  <c r="AI4" i="115"/>
  <c r="B5" i="106"/>
  <c r="AJ4" i="106"/>
  <c r="AI4" i="106"/>
  <c r="DV10" i="1" l="1"/>
  <c r="DU10" i="1"/>
  <c r="DR10" i="1"/>
  <c r="DO10" i="1"/>
  <c r="DK10" i="1"/>
  <c r="DN10" i="1"/>
  <c r="DS10" i="1"/>
  <c r="DP10" i="1"/>
  <c r="DL10" i="1"/>
  <c r="DM10" i="1"/>
  <c r="DT10" i="1"/>
  <c r="DQ10" i="1"/>
  <c r="DL12" i="1"/>
  <c r="B5" i="105"/>
  <c r="AJ4" i="105"/>
  <c r="AI4" i="105"/>
  <c r="B5" i="104" l="1"/>
  <c r="AJ4" i="104"/>
  <c r="AI4" i="104"/>
  <c r="B5" i="103" l="1"/>
  <c r="AJ4" i="103"/>
  <c r="AI4" i="103"/>
  <c r="B5" i="102" l="1"/>
  <c r="AJ4" i="102"/>
  <c r="AI4" i="102"/>
  <c r="B5" i="101" l="1"/>
  <c r="AJ4" i="101"/>
  <c r="AI4" i="101"/>
  <c r="B5" i="100" l="1"/>
  <c r="AJ4" i="100"/>
  <c r="AI4" i="100"/>
  <c r="B5" i="99" l="1"/>
  <c r="AJ4" i="99"/>
  <c r="AI4" i="99"/>
  <c r="B5" i="98" l="1"/>
  <c r="AJ4" i="98"/>
  <c r="AI4" i="98"/>
  <c r="B5" i="97" l="1"/>
  <c r="AJ4" i="97"/>
  <c r="AI4" i="97"/>
  <c r="B5" i="96" l="1"/>
  <c r="AJ4" i="96"/>
  <c r="AI4" i="96"/>
  <c r="B5" i="95" l="1"/>
  <c r="AJ4" i="95"/>
  <c r="AI4" i="95"/>
  <c r="B5" i="94" l="1"/>
  <c r="AI5" i="94" l="1"/>
  <c r="AJ4" i="94"/>
  <c r="AI4" i="94"/>
  <c r="G5" i="93" l="1"/>
  <c r="F5" i="93" l="1"/>
  <c r="E5" i="93" l="1"/>
  <c r="D5" i="93" l="1"/>
  <c r="B5" i="93" l="1"/>
  <c r="C5" i="93"/>
  <c r="AI5" i="93"/>
  <c r="CO9" i="1" s="1"/>
  <c r="CZ10" i="1" s="1"/>
  <c r="AJ4" i="93"/>
  <c r="AI4" i="93"/>
  <c r="AG5" i="92" l="1"/>
  <c r="AF5" i="92" l="1"/>
  <c r="AE5" i="92" l="1"/>
  <c r="AD5" i="92" l="1"/>
  <c r="AC5" i="92" l="1"/>
  <c r="AB5" i="92" l="1"/>
  <c r="AA5" i="92" l="1"/>
  <c r="Z5" i="92" l="1"/>
  <c r="Y5" i="92" l="1"/>
  <c r="X5" i="92" l="1"/>
  <c r="W5" i="92" l="1"/>
  <c r="V5" i="92" l="1"/>
  <c r="U5" i="92" l="1"/>
  <c r="T5" i="92" l="1"/>
  <c r="S5" i="92" l="1"/>
  <c r="R5" i="92" l="1"/>
  <c r="Q5" i="92" l="1"/>
  <c r="P5" i="92" l="1"/>
  <c r="O5" i="92" l="1"/>
  <c r="N5" i="92" l="1"/>
  <c r="M5" i="92" l="1"/>
  <c r="L5" i="92" l="1"/>
  <c r="K5" i="92" l="1"/>
  <c r="J5" i="92" l="1"/>
  <c r="I5" i="92" l="1"/>
  <c r="H5" i="92" l="1"/>
  <c r="G5" i="92" l="1"/>
  <c r="F5" i="92" l="1"/>
  <c r="E5" i="92" l="1"/>
  <c r="D5" i="92" l="1"/>
  <c r="B5" i="92" l="1"/>
  <c r="C5" i="92"/>
  <c r="AJ4" i="92"/>
  <c r="AI4" i="92"/>
  <c r="AI5" i="92" l="1"/>
  <c r="CN9" i="1" s="1"/>
  <c r="CY10" i="1" s="1"/>
  <c r="AE5" i="91"/>
  <c r="AD5" i="91" l="1"/>
  <c r="AC5" i="91" l="1"/>
  <c r="AB5" i="91" l="1"/>
  <c r="AA5" i="91" l="1"/>
  <c r="Z5" i="91" l="1"/>
  <c r="Y5" i="91" l="1"/>
  <c r="X5" i="91" l="1"/>
  <c r="W5" i="91" l="1"/>
  <c r="V5" i="91" l="1"/>
  <c r="U5" i="91" l="1"/>
  <c r="T5" i="91" l="1"/>
  <c r="S5" i="91" l="1"/>
  <c r="R5" i="91" l="1"/>
  <c r="Q5" i="91" l="1"/>
  <c r="P5" i="91" l="1"/>
  <c r="O5" i="91" l="1"/>
  <c r="N5" i="91" l="1"/>
  <c r="M5" i="91" l="1"/>
  <c r="L5" i="91" l="1"/>
  <c r="K5" i="91" l="1"/>
  <c r="J5" i="91" l="1"/>
  <c r="I5" i="91" l="1"/>
  <c r="H5" i="91" l="1"/>
  <c r="G5" i="91" l="1"/>
  <c r="F5" i="91" l="1"/>
  <c r="E5" i="91" l="1"/>
  <c r="D5" i="91" l="1"/>
  <c r="B5" i="91" l="1"/>
  <c r="C5" i="91"/>
  <c r="AI5" i="91" s="1"/>
  <c r="CM9" i="1" s="1"/>
  <c r="CX10" i="1" s="1"/>
  <c r="AJ4" i="91"/>
  <c r="AI4" i="91"/>
  <c r="AG5" i="90" l="1"/>
  <c r="AF5" i="90" l="1"/>
  <c r="AE5" i="90" l="1"/>
  <c r="AD5" i="90" l="1"/>
  <c r="AC5" i="90" l="1"/>
  <c r="AB5" i="90" l="1"/>
  <c r="AA5" i="90" l="1"/>
  <c r="Z5" i="90" l="1"/>
  <c r="Y5" i="90" l="1"/>
  <c r="X5" i="90" l="1"/>
  <c r="W5" i="90" l="1"/>
  <c r="V5" i="90" l="1"/>
  <c r="U5" i="90" l="1"/>
  <c r="T5" i="90" l="1"/>
  <c r="S5" i="90" l="1"/>
  <c r="R5" i="90" l="1"/>
  <c r="Q5" i="90" l="1"/>
  <c r="P5" i="90" l="1"/>
  <c r="O5" i="90" l="1"/>
  <c r="N5" i="90" l="1"/>
  <c r="M5" i="90" l="1"/>
  <c r="L5" i="90" l="1"/>
  <c r="K5" i="90" l="1"/>
  <c r="J5" i="90" l="1"/>
  <c r="I5" i="90" l="1"/>
  <c r="H5" i="90" l="1"/>
  <c r="G5" i="90" l="1"/>
  <c r="F5" i="90" l="1"/>
  <c r="E5" i="90" l="1"/>
  <c r="D5" i="90" l="1"/>
  <c r="B5" i="90" l="1"/>
  <c r="C5" i="90"/>
  <c r="AI5" i="90" s="1"/>
  <c r="CL9" i="1" s="1"/>
  <c r="CW10" i="1" s="1"/>
  <c r="AJ4" i="90"/>
  <c r="AI4" i="90"/>
  <c r="AG5" i="89" l="1"/>
  <c r="AF5" i="89" l="1"/>
  <c r="AE5" i="89" l="1"/>
  <c r="AD5" i="89" l="1"/>
  <c r="AC5" i="89" l="1"/>
  <c r="AB5" i="89"/>
  <c r="AA5" i="89" l="1"/>
  <c r="Z5" i="89" l="1"/>
  <c r="Y5" i="89" l="1"/>
  <c r="X5" i="89" l="1"/>
  <c r="W5" i="89" l="1"/>
  <c r="V5" i="89"/>
  <c r="U5" i="89"/>
  <c r="T5" i="89"/>
  <c r="S5" i="89" l="1"/>
  <c r="R5" i="89" l="1"/>
  <c r="Q5" i="89" l="1"/>
  <c r="P5" i="89" l="1"/>
  <c r="O5" i="89"/>
  <c r="N5" i="89" l="1"/>
  <c r="M5" i="89" l="1"/>
  <c r="L5" i="89" l="1"/>
  <c r="K5" i="89" l="1"/>
  <c r="J5" i="89" l="1"/>
  <c r="I5" i="89" l="1"/>
  <c r="H5" i="89" l="1"/>
  <c r="G5" i="89"/>
  <c r="F5" i="89" l="1"/>
  <c r="E5" i="89" l="1"/>
  <c r="D5" i="89" l="1"/>
  <c r="B5" i="89" l="1"/>
  <c r="C5" i="89"/>
  <c r="AI5" i="89" s="1"/>
  <c r="CK9" i="1" s="1"/>
  <c r="CV10" i="1" s="1"/>
  <c r="AJ4" i="89"/>
  <c r="AI4" i="89"/>
  <c r="AF5" i="88" l="1"/>
  <c r="AE5" i="88" l="1"/>
  <c r="AD5" i="88" l="1"/>
  <c r="AC5" i="88"/>
  <c r="AB5" i="88" l="1"/>
  <c r="AA5" i="88" l="1"/>
  <c r="Z5" i="88" l="1"/>
  <c r="Y5" i="88" l="1"/>
  <c r="X5" i="88" l="1"/>
  <c r="W5" i="88" l="1"/>
  <c r="V5" i="88" l="1"/>
  <c r="U5" i="88" l="1"/>
  <c r="T5" i="88" l="1"/>
  <c r="S5" i="88" l="1"/>
  <c r="R5" i="88" l="1"/>
  <c r="Q5" i="88" l="1"/>
  <c r="P5" i="88" l="1"/>
  <c r="O5" i="88" l="1"/>
  <c r="N5" i="88" l="1"/>
  <c r="M5" i="88" l="1"/>
  <c r="L5" i="88" l="1"/>
  <c r="K5" i="88" l="1"/>
  <c r="J5" i="88" l="1"/>
  <c r="I5" i="88" l="1"/>
  <c r="H5" i="88" l="1"/>
  <c r="G5" i="88" l="1"/>
  <c r="F5" i="88" l="1"/>
  <c r="E5" i="88" l="1"/>
  <c r="D5" i="88" l="1"/>
  <c r="C5" i="88" l="1"/>
  <c r="B5" i="88"/>
  <c r="AI5" i="88" s="1"/>
  <c r="CJ9" i="1" s="1"/>
  <c r="CU10" i="1" s="1"/>
  <c r="AJ4" i="88"/>
  <c r="AI4" i="88"/>
  <c r="AG5" i="87" l="1"/>
  <c r="AF5" i="87" l="1"/>
  <c r="AE5" i="87" l="1"/>
  <c r="AD5" i="87" l="1"/>
  <c r="AC5" i="87" l="1"/>
  <c r="AB5" i="87" l="1"/>
  <c r="AA5" i="87"/>
  <c r="Z5" i="87" l="1"/>
  <c r="Y5" i="87" l="1"/>
  <c r="X5" i="87" l="1"/>
  <c r="W5" i="87" l="1"/>
  <c r="V5" i="87" l="1"/>
  <c r="U5" i="87"/>
  <c r="T5" i="87"/>
  <c r="S5" i="87"/>
  <c r="R5" i="87" l="1"/>
  <c r="Q5" i="87" l="1"/>
  <c r="P5" i="87" l="1"/>
  <c r="N5" i="87" l="1"/>
  <c r="O5" i="87"/>
  <c r="M5" i="87"/>
  <c r="L5" i="87" l="1"/>
  <c r="K5" i="87" l="1"/>
  <c r="J5" i="87" l="1"/>
  <c r="I5" i="87" l="1"/>
  <c r="H5" i="87" l="1"/>
  <c r="G5" i="87" l="1"/>
  <c r="F5" i="87" l="1"/>
  <c r="E5" i="87" l="1"/>
  <c r="D5" i="87" l="1"/>
  <c r="B5" i="87" l="1"/>
  <c r="C5" i="87"/>
  <c r="AJ4" i="87"/>
  <c r="AI4" i="87"/>
  <c r="AI5" i="87" l="1"/>
  <c r="CI9" i="1" s="1"/>
  <c r="CT10" i="1" s="1"/>
  <c r="AF5" i="86"/>
  <c r="AE5" i="86" l="1"/>
  <c r="AD5" i="86" l="1"/>
  <c r="AC5" i="86" l="1"/>
  <c r="AB5" i="86" l="1"/>
  <c r="AA5" i="86" l="1"/>
  <c r="Z5" i="86" l="1"/>
  <c r="Y5" i="86" l="1"/>
  <c r="X5" i="86" l="1"/>
  <c r="W5" i="86" l="1"/>
  <c r="V5" i="86" l="1"/>
  <c r="U5" i="86" l="1"/>
  <c r="T5" i="86" l="1"/>
  <c r="S5" i="86" l="1"/>
  <c r="R5" i="86" l="1"/>
  <c r="Q5" i="86" l="1"/>
  <c r="P5" i="86"/>
  <c r="O5" i="86" l="1"/>
  <c r="N5" i="86" l="1"/>
  <c r="M5" i="86" l="1"/>
  <c r="L5" i="86" l="1"/>
  <c r="K5" i="86" l="1"/>
  <c r="J5" i="86" l="1"/>
  <c r="I5" i="86" l="1"/>
  <c r="H5" i="86" l="1"/>
  <c r="G5" i="86" l="1"/>
  <c r="F5" i="86" l="1"/>
  <c r="E5" i="86" l="1"/>
  <c r="D5" i="86" l="1"/>
  <c r="B5" i="86" l="1"/>
  <c r="C5" i="86"/>
  <c r="AI5" i="86" s="1"/>
  <c r="CH9" i="1" s="1"/>
  <c r="CS10" i="1" s="1"/>
  <c r="AJ4" i="86"/>
  <c r="AI4" i="86"/>
  <c r="AG5" i="85" l="1"/>
  <c r="AF5" i="85" l="1"/>
  <c r="AE5" i="85" l="1"/>
  <c r="AD5" i="85" l="1"/>
  <c r="AC5" i="85" l="1"/>
  <c r="AB5" i="85"/>
  <c r="AA5" i="85" l="1"/>
  <c r="Z5" i="85" l="1"/>
  <c r="Y5" i="85" l="1"/>
  <c r="X5" i="85" l="1"/>
  <c r="W5" i="85" l="1"/>
  <c r="V5" i="85" l="1"/>
  <c r="U5" i="85" l="1"/>
  <c r="T5" i="85" l="1"/>
  <c r="S5" i="85" l="1"/>
  <c r="R5" i="85" l="1"/>
  <c r="Q5" i="85" l="1"/>
  <c r="P5" i="85" l="1"/>
  <c r="O5" i="85" l="1"/>
  <c r="N5" i="85" l="1"/>
  <c r="M5" i="85" l="1"/>
  <c r="L5" i="85" l="1"/>
  <c r="K5" i="85" l="1"/>
  <c r="J5" i="85" l="1"/>
  <c r="I5" i="85" l="1"/>
  <c r="H5" i="85" l="1"/>
  <c r="G5" i="85" l="1"/>
  <c r="F5" i="85" l="1"/>
  <c r="E5" i="85" l="1"/>
  <c r="D5" i="85" l="1"/>
  <c r="B5" i="85" l="1"/>
  <c r="C5" i="85"/>
  <c r="AJ4" i="85"/>
  <c r="AI4" i="85"/>
  <c r="AI5" i="85" l="1"/>
  <c r="CG9" i="1" s="1"/>
  <c r="CR10" i="1" s="1"/>
  <c r="AG5" i="84"/>
  <c r="AF5" i="84" l="1"/>
  <c r="AE5" i="84" l="1"/>
  <c r="AD5" i="84" l="1"/>
  <c r="AC5" i="84" l="1"/>
  <c r="AB5" i="84" l="1"/>
  <c r="AA5" i="84" l="1"/>
  <c r="Z5" i="84" l="1"/>
  <c r="Y5" i="84" l="1"/>
  <c r="X5" i="84" l="1"/>
  <c r="W5" i="84" l="1"/>
  <c r="V5" i="84" l="1"/>
  <c r="U5" i="84" l="1"/>
  <c r="T5" i="84" l="1"/>
  <c r="S5" i="84" l="1"/>
  <c r="R5" i="84" l="1"/>
  <c r="Q5" i="84" l="1"/>
  <c r="P5" i="84" l="1"/>
  <c r="O5" i="84" l="1"/>
  <c r="N5" i="84" l="1"/>
  <c r="M5" i="84" l="1"/>
  <c r="L5" i="84" l="1"/>
  <c r="K5" i="84" l="1"/>
  <c r="J5" i="84" l="1"/>
  <c r="I5" i="84" l="1"/>
  <c r="H5" i="84" l="1"/>
  <c r="G5" i="84" l="1"/>
  <c r="F5" i="84" l="1"/>
  <c r="E5" i="84" l="1"/>
  <c r="D5" i="84" l="1"/>
  <c r="B5" i="84" l="1"/>
  <c r="C5" i="84"/>
  <c r="AI5" i="84" s="1"/>
  <c r="CF9" i="1" s="1"/>
  <c r="CQ10" i="1" s="1"/>
  <c r="AJ4" i="84"/>
  <c r="AI4" i="84"/>
  <c r="AF5" i="83" l="1"/>
  <c r="AE5" i="83" l="1"/>
  <c r="AD5" i="83" l="1"/>
  <c r="AC5" i="83" l="1"/>
  <c r="AB5" i="83" l="1"/>
  <c r="AA5" i="83" l="1"/>
  <c r="Z5" i="83" l="1"/>
  <c r="Y5" i="83" l="1"/>
  <c r="X5" i="83" l="1"/>
  <c r="W5" i="83" l="1"/>
  <c r="V5" i="83" l="1"/>
  <c r="U5" i="83" l="1"/>
  <c r="T5" i="83" l="1"/>
  <c r="S5" i="83" l="1"/>
  <c r="R5" i="83" l="1"/>
  <c r="Q5" i="83" l="1"/>
  <c r="P5" i="83" l="1"/>
  <c r="O5" i="83" l="1"/>
  <c r="N5" i="83" l="1"/>
  <c r="M5" i="83" l="1"/>
  <c r="L5" i="83" l="1"/>
  <c r="K5" i="83" l="1"/>
  <c r="J5" i="83" l="1"/>
  <c r="I5" i="83" l="1"/>
  <c r="H5" i="83" l="1"/>
  <c r="G5" i="83" l="1"/>
  <c r="F5" i="83" l="1"/>
  <c r="E5" i="83" l="1"/>
  <c r="D5" i="83" l="1"/>
  <c r="B5" i="83" l="1"/>
  <c r="C5" i="83"/>
  <c r="AI5" i="83" s="1"/>
  <c r="CE9" i="1" s="1"/>
  <c r="CP10" i="1" s="1"/>
  <c r="AJ4" i="83"/>
  <c r="AI4" i="83"/>
  <c r="AG5" i="82" l="1"/>
  <c r="AF5" i="82" l="1"/>
  <c r="AE5" i="82" l="1"/>
  <c r="AD5" i="82" l="1"/>
  <c r="AC5" i="82" l="1"/>
  <c r="AB5" i="82" l="1"/>
  <c r="AA5" i="82" l="1"/>
  <c r="Z5" i="82" l="1"/>
  <c r="Y5" i="82" l="1"/>
  <c r="X5" i="82" l="1"/>
  <c r="W5" i="82" l="1"/>
  <c r="V5" i="82" l="1"/>
  <c r="U5" i="82" l="1"/>
  <c r="T5" i="82" l="1"/>
  <c r="S5" i="82" l="1"/>
  <c r="R5" i="82" l="1"/>
  <c r="Q5" i="82" l="1"/>
  <c r="P5" i="82" l="1"/>
  <c r="O5" i="82" l="1"/>
  <c r="N5" i="82" l="1"/>
  <c r="M5" i="82" l="1"/>
  <c r="L5" i="82" l="1"/>
  <c r="K5" i="82" l="1"/>
  <c r="J5" i="82" l="1"/>
  <c r="I5" i="82" l="1"/>
  <c r="H5" i="82" l="1"/>
  <c r="G5" i="82" l="1"/>
  <c r="F5" i="82" l="1"/>
  <c r="E5" i="82" l="1"/>
  <c r="D5" i="82" l="1"/>
  <c r="B5" i="82" l="1"/>
  <c r="C5" i="82"/>
  <c r="AI5" i="82" s="1"/>
  <c r="CD9" i="1" s="1"/>
  <c r="CO10" i="1" s="1"/>
  <c r="AJ4" i="82"/>
  <c r="AI4" i="82"/>
  <c r="AF5" i="81" l="1"/>
  <c r="AE5" i="81" l="1"/>
  <c r="AD5" i="81" l="1"/>
  <c r="AC5" i="81" l="1"/>
  <c r="AB5" i="81" l="1"/>
  <c r="AA5" i="81" l="1"/>
  <c r="Z5" i="81" l="1"/>
  <c r="Y5" i="81" l="1"/>
  <c r="X5" i="81" l="1"/>
  <c r="W5" i="81" l="1"/>
  <c r="V5" i="81" l="1"/>
  <c r="U5" i="81" l="1"/>
  <c r="T5" i="81" l="1"/>
  <c r="S5" i="81" l="1"/>
  <c r="R5" i="81" l="1"/>
  <c r="Q5" i="81" l="1"/>
  <c r="P5" i="81" l="1"/>
  <c r="O5" i="81" l="1"/>
  <c r="N5" i="81" l="1"/>
  <c r="M5" i="81" l="1"/>
  <c r="L5" i="81" l="1"/>
  <c r="K5" i="81" l="1"/>
  <c r="J5" i="81" l="1"/>
  <c r="I5" i="81" l="1"/>
  <c r="H5" i="81" l="1"/>
  <c r="G5" i="81" l="1"/>
  <c r="F5" i="81" l="1"/>
  <c r="E5" i="81" l="1"/>
  <c r="D5" i="81" l="1"/>
  <c r="B5" i="81" l="1"/>
  <c r="C5" i="81"/>
  <c r="AI5" i="81" s="1"/>
  <c r="CC9" i="1" s="1"/>
  <c r="CN10" i="1" s="1"/>
  <c r="AJ4" i="81"/>
  <c r="AI4" i="81"/>
  <c r="AG5" i="80" l="1"/>
  <c r="AF5" i="80" l="1"/>
  <c r="AE5" i="80" l="1"/>
  <c r="AD5" i="80" l="1"/>
  <c r="AC5" i="80" l="1"/>
  <c r="AB5" i="80" l="1"/>
  <c r="AA5" i="80" l="1"/>
  <c r="Z5" i="80" l="1"/>
  <c r="Y5" i="80" l="1"/>
  <c r="X5" i="80" l="1"/>
  <c r="W5" i="80" l="1"/>
  <c r="V5" i="80" l="1"/>
  <c r="U5" i="80" l="1"/>
  <c r="T5" i="80" l="1"/>
  <c r="S5" i="80" l="1"/>
  <c r="R5" i="80" l="1"/>
  <c r="Q5" i="80" l="1"/>
  <c r="P5" i="80" l="1"/>
  <c r="O5" i="80" l="1"/>
  <c r="N5" i="80" l="1"/>
  <c r="M5" i="80" l="1"/>
  <c r="L5" i="80" l="1"/>
  <c r="K5" i="80" l="1"/>
  <c r="J5" i="80" l="1"/>
  <c r="I5" i="80" l="1"/>
  <c r="H5" i="80"/>
  <c r="G5" i="80" l="1"/>
  <c r="F5" i="80" l="1"/>
  <c r="E5" i="80" l="1"/>
  <c r="D5" i="80" l="1"/>
  <c r="B5" i="80" l="1"/>
  <c r="C5" i="80"/>
  <c r="AI5" i="80" s="1"/>
  <c r="CB9" i="1" s="1"/>
  <c r="CM10" i="1" s="1"/>
  <c r="AJ4" i="80"/>
  <c r="AI4" i="80"/>
  <c r="AD5" i="79" l="1"/>
  <c r="AC5" i="79" l="1"/>
  <c r="AB5" i="79" l="1"/>
  <c r="AA5" i="79" l="1"/>
  <c r="Z5" i="79" l="1"/>
  <c r="Y5" i="79" l="1"/>
  <c r="X5" i="79" l="1"/>
  <c r="W5" i="79" l="1"/>
  <c r="V5" i="79" l="1"/>
  <c r="U5" i="79" l="1"/>
  <c r="T5" i="79" l="1"/>
  <c r="S5" i="79" l="1"/>
  <c r="R5" i="79" l="1"/>
  <c r="Q5" i="79" l="1"/>
  <c r="P5" i="79" l="1"/>
  <c r="O5" i="79" l="1"/>
  <c r="N5" i="79" l="1"/>
  <c r="M5" i="79" l="1"/>
  <c r="L5" i="79" l="1"/>
  <c r="K5" i="79" l="1"/>
  <c r="J5" i="79" l="1"/>
  <c r="I5" i="79" l="1"/>
  <c r="H5" i="79" l="1"/>
  <c r="G5" i="79" l="1"/>
  <c r="F5" i="79" l="1"/>
  <c r="E5" i="79" l="1"/>
  <c r="D5" i="79" l="1"/>
  <c r="B5" i="79" l="1"/>
  <c r="C5" i="79"/>
  <c r="AI5" i="79" s="1"/>
  <c r="CA9" i="1" s="1"/>
  <c r="CL10" i="1" s="1"/>
  <c r="AJ4" i="79"/>
  <c r="AI4" i="79"/>
  <c r="AG5" i="78" l="1"/>
  <c r="AF5" i="78" l="1"/>
  <c r="AE5" i="78" l="1"/>
  <c r="AD5" i="78" l="1"/>
  <c r="AC5" i="78" l="1"/>
  <c r="AB5" i="78" l="1"/>
  <c r="AA5" i="78" l="1"/>
  <c r="Z5" i="78" l="1"/>
  <c r="Y5" i="78" l="1"/>
  <c r="X5" i="78" l="1"/>
  <c r="W5" i="78" l="1"/>
  <c r="V5" i="78" l="1"/>
  <c r="U5" i="78"/>
  <c r="T5" i="78" l="1"/>
  <c r="S5" i="78" l="1"/>
  <c r="R5" i="78" l="1"/>
  <c r="Q5" i="78" l="1"/>
  <c r="P5" i="78" l="1"/>
  <c r="O5" i="78" l="1"/>
  <c r="N5" i="78" l="1"/>
  <c r="M5" i="78" l="1"/>
  <c r="L5" i="78" l="1"/>
  <c r="K5" i="78" l="1"/>
  <c r="J5" i="78" l="1"/>
  <c r="I5" i="78" l="1"/>
  <c r="H5" i="78" l="1"/>
  <c r="G5" i="78" l="1"/>
  <c r="F5" i="78" l="1"/>
  <c r="E5" i="78" l="1"/>
  <c r="D5" i="78" l="1"/>
  <c r="B5" i="78" l="1"/>
  <c r="C5" i="78"/>
  <c r="AI5" i="78" s="1"/>
  <c r="BZ9" i="1" s="1"/>
  <c r="CK10" i="1" s="1"/>
  <c r="AJ4" i="78"/>
  <c r="AI4" i="78"/>
  <c r="AG5" i="77"/>
  <c r="AF5" i="77"/>
  <c r="AE5" i="77"/>
  <c r="AD5" i="77"/>
  <c r="AC5" i="77"/>
  <c r="AB5" i="77"/>
  <c r="AA5" i="77"/>
  <c r="Z5" i="77"/>
  <c r="Y5" i="77"/>
  <c r="X5" i="77"/>
  <c r="W5" i="77"/>
  <c r="V5" i="77"/>
  <c r="U5" i="77"/>
  <c r="AI4" i="77"/>
  <c r="AJ4" i="77"/>
  <c r="B5" i="77"/>
  <c r="C5" i="77"/>
  <c r="D5" i="77"/>
  <c r="E5" i="77"/>
  <c r="F5" i="77"/>
  <c r="G5" i="77"/>
  <c r="H5" i="77"/>
  <c r="I5" i="77"/>
  <c r="J5" i="77"/>
  <c r="K5" i="77"/>
  <c r="L5" i="77"/>
  <c r="M5" i="77"/>
  <c r="N5" i="77"/>
  <c r="O5" i="77"/>
  <c r="P5" i="77"/>
  <c r="Q5" i="77"/>
  <c r="R5" i="77"/>
  <c r="S5" i="77"/>
  <c r="T5" i="77"/>
  <c r="AI4" i="76"/>
  <c r="AJ4" i="76"/>
  <c r="B5" i="76"/>
  <c r="C5" i="76"/>
  <c r="D5" i="76"/>
  <c r="E5" i="76"/>
  <c r="F5" i="76"/>
  <c r="G5" i="76"/>
  <c r="H5" i="76"/>
  <c r="I5" i="76"/>
  <c r="J5" i="76"/>
  <c r="K5" i="76"/>
  <c r="L5" i="76"/>
  <c r="M5" i="76"/>
  <c r="N5" i="76"/>
  <c r="O5" i="76"/>
  <c r="P5" i="76"/>
  <c r="Q5" i="76"/>
  <c r="R5" i="76"/>
  <c r="S5" i="76"/>
  <c r="T5" i="76"/>
  <c r="U5" i="76"/>
  <c r="V5" i="76"/>
  <c r="W5" i="76"/>
  <c r="X5" i="76"/>
  <c r="Y5" i="76"/>
  <c r="Z5" i="76"/>
  <c r="AA5" i="76"/>
  <c r="AB5" i="76"/>
  <c r="AC5" i="76"/>
  <c r="AD5" i="76"/>
  <c r="AE5" i="76"/>
  <c r="AF5" i="76"/>
  <c r="AI4" i="75"/>
  <c r="AJ4" i="75"/>
  <c r="B5" i="75"/>
  <c r="C5" i="75"/>
  <c r="D5" i="75"/>
  <c r="E5" i="75"/>
  <c r="F5" i="75"/>
  <c r="G5" i="75"/>
  <c r="H5" i="75"/>
  <c r="I5" i="75"/>
  <c r="J5" i="75"/>
  <c r="K5" i="75"/>
  <c r="L5" i="75"/>
  <c r="M5" i="75"/>
  <c r="N5" i="75"/>
  <c r="O5" i="75"/>
  <c r="P5" i="75"/>
  <c r="Q5" i="75"/>
  <c r="R5" i="75"/>
  <c r="S5" i="75"/>
  <c r="T5" i="75"/>
  <c r="U5" i="75"/>
  <c r="V5" i="75"/>
  <c r="W5" i="75"/>
  <c r="X5" i="75"/>
  <c r="Y5" i="75"/>
  <c r="Z5" i="75"/>
  <c r="AA5" i="75"/>
  <c r="AB5" i="75"/>
  <c r="AC5" i="75"/>
  <c r="AD5" i="75"/>
  <c r="AE5" i="75"/>
  <c r="AF5" i="75"/>
  <c r="AG5" i="75"/>
  <c r="AI4" i="74"/>
  <c r="AJ4" i="74"/>
  <c r="B5" i="74"/>
  <c r="C5" i="74"/>
  <c r="D5" i="74"/>
  <c r="E5" i="74"/>
  <c r="F5" i="74"/>
  <c r="G5" i="74"/>
  <c r="H5" i="74"/>
  <c r="I5" i="74"/>
  <c r="J5" i="74"/>
  <c r="K5" i="74"/>
  <c r="L5" i="74"/>
  <c r="M5" i="74"/>
  <c r="N5" i="74"/>
  <c r="O5" i="74"/>
  <c r="P5" i="74"/>
  <c r="Q5" i="74"/>
  <c r="R5" i="74"/>
  <c r="S5" i="74"/>
  <c r="T5" i="74"/>
  <c r="U5" i="74"/>
  <c r="V5" i="74"/>
  <c r="W5" i="74"/>
  <c r="X5" i="74"/>
  <c r="Y5" i="74"/>
  <c r="Z5" i="74"/>
  <c r="AA5" i="74"/>
  <c r="AB5" i="74"/>
  <c r="AC5" i="74"/>
  <c r="AD5" i="74"/>
  <c r="AE5" i="74"/>
  <c r="AF5" i="74"/>
  <c r="AI4" i="73"/>
  <c r="AJ4" i="73"/>
  <c r="B5" i="73"/>
  <c r="C5" i="73"/>
  <c r="D5" i="73"/>
  <c r="E5" i="73"/>
  <c r="F5" i="73"/>
  <c r="G5" i="73"/>
  <c r="H5" i="73"/>
  <c r="I5" i="73"/>
  <c r="J5" i="73"/>
  <c r="K5" i="73"/>
  <c r="L5" i="73"/>
  <c r="M5" i="73"/>
  <c r="N5" i="73"/>
  <c r="O5" i="73"/>
  <c r="P5" i="73"/>
  <c r="Q5" i="73"/>
  <c r="R5" i="73"/>
  <c r="S5" i="73"/>
  <c r="T5" i="73"/>
  <c r="U5" i="73"/>
  <c r="V5" i="73"/>
  <c r="W5" i="73"/>
  <c r="X5" i="73"/>
  <c r="Y5" i="73"/>
  <c r="Z5" i="73"/>
  <c r="AA5" i="73"/>
  <c r="AB5" i="73"/>
  <c r="AC5" i="73"/>
  <c r="AD5" i="73"/>
  <c r="AE5" i="73"/>
  <c r="AF5" i="73"/>
  <c r="AG5" i="73"/>
  <c r="AI4" i="72"/>
  <c r="AJ4" i="72"/>
  <c r="B5" i="72"/>
  <c r="C5" i="72"/>
  <c r="D5" i="72"/>
  <c r="E5" i="72"/>
  <c r="F5" i="72"/>
  <c r="G5" i="72"/>
  <c r="H5" i="72"/>
  <c r="I5" i="72"/>
  <c r="J5" i="72"/>
  <c r="K5" i="72"/>
  <c r="L5" i="72"/>
  <c r="M5" i="72"/>
  <c r="N5" i="72"/>
  <c r="O5" i="72"/>
  <c r="P5" i="72"/>
  <c r="Q5" i="72"/>
  <c r="R5" i="72"/>
  <c r="S5" i="72"/>
  <c r="T5" i="72"/>
  <c r="U5" i="72"/>
  <c r="V5" i="72"/>
  <c r="W5" i="72"/>
  <c r="X5" i="72"/>
  <c r="Y5" i="72"/>
  <c r="Z5" i="72"/>
  <c r="AA5" i="72"/>
  <c r="AB5" i="72"/>
  <c r="AC5" i="72"/>
  <c r="AD5" i="72"/>
  <c r="AE5" i="72"/>
  <c r="AF5" i="72"/>
  <c r="AG5" i="72"/>
  <c r="AI4" i="71"/>
  <c r="AJ4" i="71"/>
  <c r="B5" i="71"/>
  <c r="C5" i="71"/>
  <c r="D5" i="71"/>
  <c r="E5" i="71"/>
  <c r="F5" i="71"/>
  <c r="G5" i="71"/>
  <c r="H5" i="71"/>
  <c r="I5" i="71"/>
  <c r="J5" i="71"/>
  <c r="K5" i="71"/>
  <c r="L5" i="71"/>
  <c r="M5" i="71"/>
  <c r="N5" i="71"/>
  <c r="O5" i="71"/>
  <c r="P5" i="71"/>
  <c r="Q5" i="71"/>
  <c r="R5" i="71"/>
  <c r="S5" i="71"/>
  <c r="T5" i="71"/>
  <c r="U5" i="71"/>
  <c r="V5" i="71"/>
  <c r="W5" i="71"/>
  <c r="X5" i="71"/>
  <c r="Y5" i="71"/>
  <c r="Z5" i="71"/>
  <c r="AA5" i="71"/>
  <c r="AB5" i="71"/>
  <c r="AC5" i="71"/>
  <c r="AD5" i="71"/>
  <c r="AE5" i="71"/>
  <c r="AF5" i="71"/>
  <c r="AI4" i="70"/>
  <c r="AJ4" i="70"/>
  <c r="B5" i="70"/>
  <c r="C5" i="70"/>
  <c r="D5" i="70"/>
  <c r="E5" i="70"/>
  <c r="F5" i="70"/>
  <c r="G5" i="70"/>
  <c r="H5" i="70"/>
  <c r="I5" i="70"/>
  <c r="J5" i="70"/>
  <c r="K5" i="70"/>
  <c r="L5" i="70"/>
  <c r="M5" i="70"/>
  <c r="N5" i="70"/>
  <c r="O5" i="70"/>
  <c r="P5" i="70"/>
  <c r="Q5" i="70"/>
  <c r="R5" i="70"/>
  <c r="S5" i="70"/>
  <c r="T5" i="70"/>
  <c r="U5" i="70"/>
  <c r="V5" i="70"/>
  <c r="W5" i="70"/>
  <c r="X5" i="70"/>
  <c r="Y5" i="70"/>
  <c r="Z5" i="70"/>
  <c r="AA5" i="70"/>
  <c r="AB5" i="70"/>
  <c r="AC5" i="70"/>
  <c r="AD5" i="70"/>
  <c r="AE5" i="70"/>
  <c r="AF5" i="70"/>
  <c r="AG5" i="70"/>
  <c r="AI4" i="69"/>
  <c r="AJ4" i="69"/>
  <c r="B5" i="69"/>
  <c r="C5" i="69"/>
  <c r="D5" i="69"/>
  <c r="E5" i="69"/>
  <c r="F5" i="69"/>
  <c r="G5" i="69"/>
  <c r="H5" i="69"/>
  <c r="I5" i="69"/>
  <c r="J5" i="69"/>
  <c r="K5" i="69"/>
  <c r="L5" i="69"/>
  <c r="M5" i="69"/>
  <c r="N5" i="69"/>
  <c r="O5" i="69"/>
  <c r="P5" i="69"/>
  <c r="Q5" i="69"/>
  <c r="R5" i="69"/>
  <c r="S5" i="69"/>
  <c r="T5" i="69"/>
  <c r="U5" i="69"/>
  <c r="V5" i="69"/>
  <c r="W5" i="69"/>
  <c r="X5" i="69"/>
  <c r="Y5" i="69"/>
  <c r="Z5" i="69"/>
  <c r="AA5" i="69"/>
  <c r="AB5" i="69"/>
  <c r="AC5" i="69"/>
  <c r="AD5" i="69"/>
  <c r="AE5" i="69"/>
  <c r="AF5" i="69"/>
  <c r="AI4" i="68"/>
  <c r="AJ4" i="68"/>
  <c r="B5" i="68"/>
  <c r="C5" i="68"/>
  <c r="D5" i="68"/>
  <c r="E5" i="68"/>
  <c r="F5" i="68"/>
  <c r="G5" i="68"/>
  <c r="H5" i="68"/>
  <c r="I5" i="68"/>
  <c r="J5" i="68"/>
  <c r="K5" i="68"/>
  <c r="L5" i="68"/>
  <c r="M5" i="68"/>
  <c r="N5" i="68"/>
  <c r="O5" i="68"/>
  <c r="P5" i="68"/>
  <c r="Q5" i="68"/>
  <c r="R5" i="68"/>
  <c r="S5" i="68"/>
  <c r="T5" i="68"/>
  <c r="U5" i="68"/>
  <c r="V5" i="68"/>
  <c r="W5" i="68"/>
  <c r="X5" i="68"/>
  <c r="Y5" i="68"/>
  <c r="Z5" i="68"/>
  <c r="AA5" i="68"/>
  <c r="AB5" i="68"/>
  <c r="AC5" i="68"/>
  <c r="AD5" i="68"/>
  <c r="AE5" i="68"/>
  <c r="AF5" i="68"/>
  <c r="AG5" i="68"/>
  <c r="AI4" i="67"/>
  <c r="AJ4" i="67"/>
  <c r="B5" i="67"/>
  <c r="C5" i="67"/>
  <c r="D5" i="67"/>
  <c r="E5" i="67"/>
  <c r="F5" i="67"/>
  <c r="G5" i="67"/>
  <c r="H5" i="67"/>
  <c r="I5" i="67"/>
  <c r="J5" i="67"/>
  <c r="K5" i="67"/>
  <c r="L5" i="67"/>
  <c r="M5" i="67"/>
  <c r="N5" i="67"/>
  <c r="O5" i="67"/>
  <c r="P5" i="67"/>
  <c r="Q5" i="67"/>
  <c r="R5" i="67"/>
  <c r="S5" i="67"/>
  <c r="T5" i="67"/>
  <c r="U5" i="67"/>
  <c r="V5" i="67"/>
  <c r="W5" i="67"/>
  <c r="X5" i="67"/>
  <c r="Y5" i="67"/>
  <c r="Z5" i="67"/>
  <c r="AA5" i="67"/>
  <c r="AB5" i="67"/>
  <c r="AC5" i="67"/>
  <c r="AD5" i="67"/>
  <c r="AI4" i="66"/>
  <c r="AJ4" i="66"/>
  <c r="B5" i="66"/>
  <c r="C5" i="66"/>
  <c r="D5" i="66"/>
  <c r="E5" i="66"/>
  <c r="F5" i="66"/>
  <c r="G5" i="66"/>
  <c r="H5" i="66"/>
  <c r="I5" i="66"/>
  <c r="J5" i="66"/>
  <c r="K5" i="66"/>
  <c r="L5" i="66"/>
  <c r="M5" i="66"/>
  <c r="N5" i="66"/>
  <c r="O5" i="66"/>
  <c r="P5" i="66"/>
  <c r="Q5" i="66"/>
  <c r="R5" i="66"/>
  <c r="S5" i="66"/>
  <c r="T5" i="66"/>
  <c r="U5" i="66"/>
  <c r="V5" i="66"/>
  <c r="W5" i="66"/>
  <c r="X5" i="66"/>
  <c r="Y5" i="66"/>
  <c r="Z5" i="66"/>
  <c r="AA5" i="66"/>
  <c r="AB5" i="66"/>
  <c r="AC5" i="66"/>
  <c r="AD5" i="66"/>
  <c r="AE5" i="66"/>
  <c r="AF5" i="66"/>
  <c r="AG5" i="66"/>
  <c r="AI4" i="65"/>
  <c r="AJ4" i="65"/>
  <c r="B5" i="65"/>
  <c r="C5" i="65"/>
  <c r="D5" i="65"/>
  <c r="E5" i="65"/>
  <c r="F5" i="65"/>
  <c r="G5" i="65"/>
  <c r="H5" i="65"/>
  <c r="I5" i="65"/>
  <c r="J5" i="65"/>
  <c r="K5" i="65"/>
  <c r="L5" i="65"/>
  <c r="M5" i="65"/>
  <c r="N5" i="65"/>
  <c r="O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AG5" i="65"/>
  <c r="AI4" i="64"/>
  <c r="AJ4" i="64"/>
  <c r="B5" i="64"/>
  <c r="C5" i="64"/>
  <c r="D5" i="64"/>
  <c r="E5" i="64"/>
  <c r="F5" i="64"/>
  <c r="G5" i="64"/>
  <c r="H5" i="64"/>
  <c r="I5" i="64"/>
  <c r="J5" i="64"/>
  <c r="K5" i="64"/>
  <c r="L5" i="64"/>
  <c r="M5" i="64"/>
  <c r="N5" i="64"/>
  <c r="O5" i="64"/>
  <c r="P5" i="64"/>
  <c r="Q5" i="64"/>
  <c r="R5" i="64"/>
  <c r="S5" i="64"/>
  <c r="T5" i="64"/>
  <c r="U5" i="64"/>
  <c r="V5" i="64"/>
  <c r="W5" i="64"/>
  <c r="X5" i="64"/>
  <c r="Y5" i="64"/>
  <c r="Z5" i="64"/>
  <c r="AA5" i="64"/>
  <c r="AB5" i="64"/>
  <c r="AC5" i="64"/>
  <c r="AD5" i="64"/>
  <c r="AE5" i="64"/>
  <c r="AF5" i="64"/>
  <c r="AI4" i="63"/>
  <c r="AJ4" i="63"/>
  <c r="B5" i="63"/>
  <c r="C5" i="63"/>
  <c r="D5" i="63"/>
  <c r="E5" i="63"/>
  <c r="F5" i="63"/>
  <c r="G5" i="63"/>
  <c r="H5" i="63"/>
  <c r="I5" i="63"/>
  <c r="J5" i="63"/>
  <c r="K5" i="63"/>
  <c r="L5" i="63"/>
  <c r="M5" i="63"/>
  <c r="N5" i="63"/>
  <c r="O5" i="63"/>
  <c r="P5" i="63"/>
  <c r="Q5" i="63"/>
  <c r="R5" i="63"/>
  <c r="S5" i="63"/>
  <c r="T5" i="63"/>
  <c r="U5" i="63"/>
  <c r="V5" i="63"/>
  <c r="W5" i="63"/>
  <c r="X5" i="63"/>
  <c r="Y5" i="63"/>
  <c r="Z5" i="63"/>
  <c r="AA5" i="63"/>
  <c r="AB5" i="63"/>
  <c r="AC5" i="63"/>
  <c r="AD5" i="63"/>
  <c r="AE5" i="63"/>
  <c r="AF5" i="63"/>
  <c r="AG5" i="63"/>
  <c r="AI4" i="62"/>
  <c r="AJ4" i="62"/>
  <c r="B5" i="62"/>
  <c r="C5" i="62"/>
  <c r="D5" i="62"/>
  <c r="E5" i="62"/>
  <c r="F5" i="62"/>
  <c r="G5" i="62"/>
  <c r="H5" i="62"/>
  <c r="I5" i="62"/>
  <c r="J5" i="62"/>
  <c r="K5" i="62"/>
  <c r="L5" i="62"/>
  <c r="M5" i="62"/>
  <c r="N5" i="62"/>
  <c r="O5" i="62"/>
  <c r="P5" i="62"/>
  <c r="Q5" i="62"/>
  <c r="R5" i="62"/>
  <c r="S5" i="62"/>
  <c r="T5" i="62"/>
  <c r="U5" i="62"/>
  <c r="V5" i="62"/>
  <c r="W5" i="62"/>
  <c r="X5" i="62"/>
  <c r="Y5" i="62"/>
  <c r="Z5" i="62"/>
  <c r="AA5" i="62"/>
  <c r="AB5" i="62"/>
  <c r="AC5" i="62"/>
  <c r="AD5" i="62"/>
  <c r="AE5" i="62"/>
  <c r="AF5" i="62"/>
  <c r="AI4" i="61"/>
  <c r="AJ4" i="61"/>
  <c r="B5" i="61"/>
  <c r="C5" i="61"/>
  <c r="D5" i="61"/>
  <c r="E5" i="61"/>
  <c r="F5" i="61"/>
  <c r="G5" i="61"/>
  <c r="H5" i="61"/>
  <c r="I5" i="61"/>
  <c r="J5" i="61"/>
  <c r="K5" i="61"/>
  <c r="L5" i="61"/>
  <c r="M5" i="61"/>
  <c r="N5" i="61"/>
  <c r="O5" i="61"/>
  <c r="P5" i="61"/>
  <c r="Q5" i="61"/>
  <c r="R5" i="61"/>
  <c r="S5" i="61"/>
  <c r="T5" i="61"/>
  <c r="U5" i="61"/>
  <c r="V5" i="61"/>
  <c r="W5" i="61"/>
  <c r="X5" i="61"/>
  <c r="Y5" i="61"/>
  <c r="Z5" i="61"/>
  <c r="AA5" i="61"/>
  <c r="AB5" i="61"/>
  <c r="AC5" i="61"/>
  <c r="AD5" i="61"/>
  <c r="AE5" i="61"/>
  <c r="AF5" i="61"/>
  <c r="AG5" i="61"/>
  <c r="B5" i="60"/>
  <c r="C5" i="60"/>
  <c r="D5" i="60"/>
  <c r="E5" i="60"/>
  <c r="F5" i="60"/>
  <c r="G5" i="60"/>
  <c r="H5" i="60"/>
  <c r="I5" i="60"/>
  <c r="J5" i="60"/>
  <c r="K5" i="60"/>
  <c r="L5" i="60"/>
  <c r="M5" i="60"/>
  <c r="N5" i="60"/>
  <c r="O5" i="60"/>
  <c r="P5" i="60"/>
  <c r="Q5" i="60"/>
  <c r="R5" i="60"/>
  <c r="S5" i="60"/>
  <c r="T5" i="60"/>
  <c r="U5" i="60"/>
  <c r="V5" i="60"/>
  <c r="AC5" i="60"/>
  <c r="AD5" i="60"/>
  <c r="AE5" i="60"/>
  <c r="AF5" i="60"/>
  <c r="AG5" i="60"/>
  <c r="W6" i="60"/>
  <c r="X6" i="60" s="1"/>
  <c r="AB6" i="60"/>
  <c r="AB5" i="60" s="1"/>
  <c r="AI4" i="59"/>
  <c r="AJ4" i="59"/>
  <c r="B5" i="59"/>
  <c r="C5" i="59"/>
  <c r="D5" i="59"/>
  <c r="E5" i="59"/>
  <c r="F5" i="59"/>
  <c r="G5" i="59"/>
  <c r="H5" i="59"/>
  <c r="I5" i="59"/>
  <c r="J5" i="59"/>
  <c r="K5" i="59"/>
  <c r="L5" i="59"/>
  <c r="M5" i="59"/>
  <c r="N5" i="59"/>
  <c r="O5" i="59"/>
  <c r="P5" i="59"/>
  <c r="Q5" i="59"/>
  <c r="R5" i="59"/>
  <c r="S5" i="59"/>
  <c r="T5" i="59"/>
  <c r="U5" i="59"/>
  <c r="V5" i="59"/>
  <c r="W5" i="59"/>
  <c r="X5" i="59"/>
  <c r="Y5" i="59"/>
  <c r="Z5" i="59"/>
  <c r="AA5" i="59"/>
  <c r="AB5" i="59"/>
  <c r="AC5" i="59"/>
  <c r="AD5" i="59"/>
  <c r="AE5" i="59"/>
  <c r="AF5" i="59"/>
  <c r="AI4" i="58"/>
  <c r="AJ4" i="58"/>
  <c r="B5" i="58"/>
  <c r="C5" i="58"/>
  <c r="D5" i="58"/>
  <c r="E5" i="58"/>
  <c r="F5" i="58"/>
  <c r="G5" i="58"/>
  <c r="H5" i="58"/>
  <c r="I5" i="58"/>
  <c r="J5" i="58"/>
  <c r="K5" i="58"/>
  <c r="L5" i="58"/>
  <c r="M5" i="58"/>
  <c r="N5" i="58"/>
  <c r="O5" i="58"/>
  <c r="P5" i="58"/>
  <c r="Q5" i="58"/>
  <c r="R5" i="58"/>
  <c r="S5" i="58"/>
  <c r="T5" i="58"/>
  <c r="U5" i="58"/>
  <c r="V5" i="58"/>
  <c r="W5" i="58"/>
  <c r="X5" i="58"/>
  <c r="Y5" i="58"/>
  <c r="Z5" i="58"/>
  <c r="AA5" i="58"/>
  <c r="AB5" i="58"/>
  <c r="AC5" i="58"/>
  <c r="AD5" i="58"/>
  <c r="AE5" i="58"/>
  <c r="AF5" i="58"/>
  <c r="AG5" i="58"/>
  <c r="AI4" i="57"/>
  <c r="AJ4" i="57"/>
  <c r="B5" i="57"/>
  <c r="C5" i="57"/>
  <c r="D5" i="57"/>
  <c r="E5" i="57"/>
  <c r="F5" i="57"/>
  <c r="G5" i="57"/>
  <c r="H5" i="57"/>
  <c r="I5" i="57"/>
  <c r="J5" i="57"/>
  <c r="K5" i="57"/>
  <c r="L5" i="57"/>
  <c r="M5" i="57"/>
  <c r="N5" i="57"/>
  <c r="O5" i="57"/>
  <c r="P5" i="57"/>
  <c r="Q5" i="57"/>
  <c r="R5" i="57"/>
  <c r="S5" i="57"/>
  <c r="T5" i="57"/>
  <c r="U5" i="57"/>
  <c r="V5" i="57"/>
  <c r="W5" i="57"/>
  <c r="X5" i="57"/>
  <c r="Y5" i="57"/>
  <c r="Z5" i="57"/>
  <c r="AA5" i="57"/>
  <c r="AB5" i="57"/>
  <c r="AC5" i="57"/>
  <c r="AD5" i="57"/>
  <c r="AE5" i="57"/>
  <c r="AF5" i="57"/>
  <c r="AI4" i="56"/>
  <c r="AJ4" i="56"/>
  <c r="B5" i="56"/>
  <c r="C5" i="56"/>
  <c r="D5" i="56"/>
  <c r="E5" i="56"/>
  <c r="F5" i="56"/>
  <c r="G5" i="56"/>
  <c r="H5" i="56"/>
  <c r="I5" i="56"/>
  <c r="J5" i="56"/>
  <c r="K5" i="56"/>
  <c r="L5" i="56"/>
  <c r="M5" i="56"/>
  <c r="N5" i="56"/>
  <c r="O5" i="56"/>
  <c r="P5" i="56"/>
  <c r="Q5" i="56"/>
  <c r="R5" i="56"/>
  <c r="S5" i="56"/>
  <c r="T5" i="56"/>
  <c r="U5" i="56"/>
  <c r="V5" i="56"/>
  <c r="W5" i="56"/>
  <c r="X5" i="56"/>
  <c r="Y5" i="56"/>
  <c r="Z5" i="56"/>
  <c r="AA5" i="56"/>
  <c r="AB5" i="56"/>
  <c r="AC5" i="56"/>
  <c r="AD5" i="56"/>
  <c r="AE5" i="56"/>
  <c r="AF5" i="56"/>
  <c r="AG5" i="56"/>
  <c r="AI4" i="55"/>
  <c r="AJ4" i="55"/>
  <c r="B5" i="55"/>
  <c r="C5" i="55"/>
  <c r="D5" i="55"/>
  <c r="E5" i="55"/>
  <c r="F5" i="55"/>
  <c r="G5" i="55"/>
  <c r="H5" i="55"/>
  <c r="I5" i="55"/>
  <c r="J5" i="55"/>
  <c r="K5" i="55"/>
  <c r="L5" i="55"/>
  <c r="M5" i="55"/>
  <c r="N5" i="55"/>
  <c r="O5" i="55"/>
  <c r="P5" i="55"/>
  <c r="Q5" i="55"/>
  <c r="R5" i="55"/>
  <c r="S5" i="55"/>
  <c r="T5" i="55"/>
  <c r="U5" i="55"/>
  <c r="V5" i="55"/>
  <c r="W5" i="55"/>
  <c r="X5" i="55"/>
  <c r="Y5" i="55"/>
  <c r="Z5" i="55"/>
  <c r="AA5" i="55"/>
  <c r="AB5" i="55"/>
  <c r="AC5" i="55"/>
  <c r="AD5" i="55"/>
  <c r="AI4" i="54"/>
  <c r="AJ4" i="54"/>
  <c r="B5" i="54"/>
  <c r="C5" i="54"/>
  <c r="D5" i="54"/>
  <c r="E5" i="54"/>
  <c r="F5" i="54"/>
  <c r="G5" i="54"/>
  <c r="H5" i="54"/>
  <c r="I5" i="54"/>
  <c r="J5" i="54"/>
  <c r="K5" i="54"/>
  <c r="L5" i="54"/>
  <c r="M5" i="54"/>
  <c r="N5" i="54"/>
  <c r="O5" i="54"/>
  <c r="P5" i="54"/>
  <c r="Q5" i="54"/>
  <c r="R5" i="54"/>
  <c r="S5" i="54"/>
  <c r="T5" i="54"/>
  <c r="U5" i="54"/>
  <c r="V5" i="54"/>
  <c r="W5" i="54"/>
  <c r="X5" i="54"/>
  <c r="Y5" i="54"/>
  <c r="Z5" i="54"/>
  <c r="AA5" i="54"/>
  <c r="AB5" i="54"/>
  <c r="AC5" i="54"/>
  <c r="AD5" i="54"/>
  <c r="AE5" i="54"/>
  <c r="AF5" i="54"/>
  <c r="AG5" i="54"/>
  <c r="C5" i="53"/>
  <c r="D5" i="53"/>
  <c r="E5" i="53"/>
  <c r="F5" i="53"/>
  <c r="G5" i="53"/>
  <c r="H5" i="53"/>
  <c r="I5" i="53"/>
  <c r="J5" i="53"/>
  <c r="K5" i="53"/>
  <c r="L5" i="53"/>
  <c r="M5" i="53"/>
  <c r="N5" i="53"/>
  <c r="O5" i="53"/>
  <c r="P5" i="53"/>
  <c r="Q5" i="53"/>
  <c r="S5" i="53"/>
  <c r="T5" i="53"/>
  <c r="U5" i="53"/>
  <c r="V5" i="53"/>
  <c r="W5" i="53"/>
  <c r="X5" i="53"/>
  <c r="Y5" i="53"/>
  <c r="Z5" i="53"/>
  <c r="AA5" i="53"/>
  <c r="AB5" i="53"/>
  <c r="AC5" i="53"/>
  <c r="AD5" i="53"/>
  <c r="AE5" i="53"/>
  <c r="AF5" i="53"/>
  <c r="AG5" i="53"/>
  <c r="R6" i="53"/>
  <c r="R5" i="53" s="1"/>
  <c r="AI4" i="52"/>
  <c r="AJ4" i="52"/>
  <c r="B5" i="52"/>
  <c r="C5" i="52"/>
  <c r="D5" i="52"/>
  <c r="E5" i="52"/>
  <c r="F5" i="52"/>
  <c r="G5" i="52"/>
  <c r="H5" i="52"/>
  <c r="I5" i="52"/>
  <c r="J5" i="52"/>
  <c r="K5" i="52"/>
  <c r="L5" i="52"/>
  <c r="M5" i="52"/>
  <c r="N5" i="52"/>
  <c r="O5" i="52"/>
  <c r="P5" i="52"/>
  <c r="Q5" i="52"/>
  <c r="R5" i="52"/>
  <c r="S5" i="52"/>
  <c r="T5" i="52"/>
  <c r="U5" i="52"/>
  <c r="V5" i="52"/>
  <c r="W5" i="52"/>
  <c r="X5" i="52"/>
  <c r="Y5" i="52"/>
  <c r="Z5" i="52"/>
  <c r="AA5" i="52"/>
  <c r="AB5" i="52"/>
  <c r="AC5" i="52"/>
  <c r="AD5" i="52"/>
  <c r="AE5" i="52"/>
  <c r="AF5" i="52"/>
  <c r="AI4" i="51"/>
  <c r="AJ4" i="51"/>
  <c r="B5" i="51"/>
  <c r="C5" i="51"/>
  <c r="D5" i="51"/>
  <c r="E5" i="51"/>
  <c r="F5" i="51"/>
  <c r="G5" i="51"/>
  <c r="H5" i="51"/>
  <c r="I5" i="51"/>
  <c r="J5" i="51"/>
  <c r="K5" i="51"/>
  <c r="L5" i="51"/>
  <c r="M5" i="51"/>
  <c r="N5" i="51"/>
  <c r="O5" i="51"/>
  <c r="P5" i="51"/>
  <c r="Q5" i="51"/>
  <c r="R5" i="51"/>
  <c r="S5" i="51"/>
  <c r="T5" i="51"/>
  <c r="U5" i="51"/>
  <c r="V5" i="51"/>
  <c r="W5" i="51"/>
  <c r="X5" i="51"/>
  <c r="Y5" i="51"/>
  <c r="Z5" i="51"/>
  <c r="AA5" i="51"/>
  <c r="AB5" i="51"/>
  <c r="AC5" i="51"/>
  <c r="AD5" i="51"/>
  <c r="AE5" i="51"/>
  <c r="AF5" i="51"/>
  <c r="AG5" i="51"/>
  <c r="B5" i="50"/>
  <c r="C5" i="50"/>
  <c r="D5" i="50"/>
  <c r="E5" i="50"/>
  <c r="F5" i="50"/>
  <c r="G5" i="50"/>
  <c r="I5" i="50"/>
  <c r="J5" i="50"/>
  <c r="K5" i="50"/>
  <c r="L5" i="50"/>
  <c r="M5" i="50"/>
  <c r="N5" i="50"/>
  <c r="O5" i="50"/>
  <c r="P5" i="50"/>
  <c r="Q5" i="50"/>
  <c r="R5" i="50"/>
  <c r="S5" i="50"/>
  <c r="T5" i="50"/>
  <c r="U5" i="50"/>
  <c r="V5" i="50"/>
  <c r="W5" i="50"/>
  <c r="X5" i="50"/>
  <c r="Y5" i="50"/>
  <c r="Z5" i="50"/>
  <c r="AA5" i="50"/>
  <c r="AB5" i="50"/>
  <c r="AC5" i="50"/>
  <c r="AD5" i="50"/>
  <c r="AE5" i="50"/>
  <c r="AF5" i="50"/>
  <c r="H6" i="50"/>
  <c r="H5" i="50" s="1"/>
  <c r="AE4" i="49"/>
  <c r="B5" i="49"/>
  <c r="C5" i="49"/>
  <c r="D5" i="49"/>
  <c r="E5" i="49"/>
  <c r="F5" i="49"/>
  <c r="G5" i="49"/>
  <c r="H5" i="49"/>
  <c r="I5" i="49"/>
  <c r="J5" i="49"/>
  <c r="K5" i="49"/>
  <c r="L5" i="49"/>
  <c r="M5" i="49"/>
  <c r="N5" i="49"/>
  <c r="O5" i="49"/>
  <c r="P5" i="49"/>
  <c r="AC5" i="49"/>
  <c r="AD5" i="49"/>
  <c r="AE5" i="49"/>
  <c r="AG5" i="49"/>
  <c r="AF6" i="49"/>
  <c r="AF5" i="49" s="1"/>
  <c r="AI4" i="48"/>
  <c r="AJ4" i="48"/>
  <c r="B5" i="48"/>
  <c r="C5" i="48"/>
  <c r="D5" i="48"/>
  <c r="E5" i="48"/>
  <c r="F5" i="48"/>
  <c r="G5" i="48"/>
  <c r="H5" i="48"/>
  <c r="I5" i="48"/>
  <c r="J5" i="48"/>
  <c r="K5" i="48"/>
  <c r="L5" i="48"/>
  <c r="M5" i="48"/>
  <c r="N5" i="48"/>
  <c r="O5" i="48"/>
  <c r="P5" i="48"/>
  <c r="Q5" i="48"/>
  <c r="R5" i="48"/>
  <c r="S5" i="48"/>
  <c r="T5" i="48"/>
  <c r="U5" i="48"/>
  <c r="V5" i="48"/>
  <c r="W5" i="48"/>
  <c r="X5" i="48"/>
  <c r="Y5" i="48"/>
  <c r="Z5" i="48"/>
  <c r="AA5" i="48"/>
  <c r="AB5" i="48"/>
  <c r="AC5" i="48"/>
  <c r="AD5" i="48"/>
  <c r="AE5" i="48"/>
  <c r="AF5" i="48"/>
  <c r="AG5" i="48"/>
  <c r="AI4" i="47"/>
  <c r="AJ4" i="47"/>
  <c r="B5" i="47"/>
  <c r="C5" i="47"/>
  <c r="D5" i="47"/>
  <c r="E5" i="47"/>
  <c r="F5" i="47"/>
  <c r="G5" i="47"/>
  <c r="H5" i="47"/>
  <c r="I5" i="47"/>
  <c r="J5" i="47"/>
  <c r="K5" i="47"/>
  <c r="L5" i="47"/>
  <c r="M5" i="47"/>
  <c r="N5" i="47"/>
  <c r="O5" i="47"/>
  <c r="P5" i="47"/>
  <c r="Q5" i="47"/>
  <c r="R5" i="47"/>
  <c r="S5" i="47"/>
  <c r="T5" i="47"/>
  <c r="U5" i="47"/>
  <c r="V5" i="47"/>
  <c r="W5" i="47"/>
  <c r="X5" i="47"/>
  <c r="Y5" i="47"/>
  <c r="Z5" i="47"/>
  <c r="AA5" i="47"/>
  <c r="AB5" i="47"/>
  <c r="AC5" i="47"/>
  <c r="AD5" i="47"/>
  <c r="AE5" i="47"/>
  <c r="AF5" i="47"/>
  <c r="AI4" i="46"/>
  <c r="AJ4" i="46"/>
  <c r="B5" i="46"/>
  <c r="C5" i="46"/>
  <c r="D5" i="46"/>
  <c r="E5" i="46"/>
  <c r="F5" i="46"/>
  <c r="H5" i="46"/>
  <c r="I5" i="46"/>
  <c r="J5" i="46"/>
  <c r="K5" i="46"/>
  <c r="L5" i="46"/>
  <c r="M5" i="46"/>
  <c r="N5" i="46"/>
  <c r="O5" i="46"/>
  <c r="P5" i="46"/>
  <c r="Q5" i="46"/>
  <c r="R5" i="46"/>
  <c r="S5" i="46"/>
  <c r="T5" i="46"/>
  <c r="U5" i="46"/>
  <c r="V5" i="46"/>
  <c r="W5" i="46"/>
  <c r="X5" i="46"/>
  <c r="Y5" i="46"/>
  <c r="Z5" i="46"/>
  <c r="AA5" i="46"/>
  <c r="AB5" i="46"/>
  <c r="AC5" i="46"/>
  <c r="AD5" i="46"/>
  <c r="AE5" i="46"/>
  <c r="AF5" i="46"/>
  <c r="AG5" i="46"/>
  <c r="G6" i="46"/>
  <c r="G5" i="46" s="1"/>
  <c r="AI4" i="45"/>
  <c r="AJ4" i="45"/>
  <c r="N5" i="45"/>
  <c r="O5" i="45"/>
  <c r="P5" i="45"/>
  <c r="Q5" i="45"/>
  <c r="R5" i="45"/>
  <c r="S5" i="45"/>
  <c r="T5" i="45"/>
  <c r="U5" i="45"/>
  <c r="V5" i="45"/>
  <c r="X5" i="45"/>
  <c r="Y5" i="45"/>
  <c r="Z5" i="45"/>
  <c r="AA5" i="45"/>
  <c r="AB5" i="45"/>
  <c r="AC5" i="45"/>
  <c r="AD5" i="45"/>
  <c r="AE5" i="45"/>
  <c r="AF5" i="45"/>
  <c r="W6" i="45"/>
  <c r="W5" i="45" s="1"/>
  <c r="AI4" i="44"/>
  <c r="AJ4" i="44"/>
  <c r="AI5" i="44"/>
  <c r="AI4" i="43"/>
  <c r="AJ4" i="43"/>
  <c r="AI5" i="43"/>
  <c r="AQ9" i="1" s="1"/>
  <c r="AI4" i="42"/>
  <c r="AJ4" i="42"/>
  <c r="AI5" i="42"/>
  <c r="T5" i="41"/>
  <c r="T4" i="41" s="1"/>
  <c r="AI4" i="40"/>
  <c r="AJ4" i="40"/>
  <c r="AI5" i="40"/>
  <c r="AI4" i="39"/>
  <c r="AJ4" i="39"/>
  <c r="AI5" i="39"/>
  <c r="AI4" i="38"/>
  <c r="AJ4" i="38"/>
  <c r="AI5" i="38"/>
  <c r="AI4" i="37"/>
  <c r="AJ4" i="37"/>
  <c r="AI5" i="37"/>
  <c r="AK9" i="1" s="1"/>
  <c r="AI4" i="36"/>
  <c r="AJ4" i="36"/>
  <c r="AI5" i="36"/>
  <c r="H5" i="35"/>
  <c r="H4" i="35" s="1"/>
  <c r="AI4" i="34"/>
  <c r="AJ4" i="34"/>
  <c r="AI5" i="34"/>
  <c r="F5" i="33"/>
  <c r="F4" i="33" s="1"/>
  <c r="AI4" i="33" s="1"/>
  <c r="AI4" i="32"/>
  <c r="AJ4" i="32"/>
  <c r="AI5" i="32"/>
  <c r="AI4" i="31"/>
  <c r="AJ4" i="31"/>
  <c r="AI5" i="31"/>
  <c r="AE9" i="1" s="1"/>
  <c r="AI4" i="30"/>
  <c r="AJ4" i="30"/>
  <c r="AI5" i="30"/>
  <c r="AD9" i="1" s="1"/>
  <c r="AI4" i="29"/>
  <c r="AJ4" i="29"/>
  <c r="AI5" i="29"/>
  <c r="AI4" i="28"/>
  <c r="AJ4" i="28"/>
  <c r="AI5" i="28"/>
  <c r="AB9" i="1" s="1"/>
  <c r="AI4" i="27"/>
  <c r="AJ4" i="27"/>
  <c r="AI5" i="27"/>
  <c r="AI4" i="26"/>
  <c r="AJ4" i="26"/>
  <c r="AI5" i="26"/>
  <c r="Z9" i="1" s="1"/>
  <c r="AI4" i="25"/>
  <c r="AJ4" i="25"/>
  <c r="AI5" i="25"/>
  <c r="AI4" i="24"/>
  <c r="AJ4" i="24"/>
  <c r="AI5" i="24"/>
  <c r="AI4" i="23"/>
  <c r="AJ4" i="23"/>
  <c r="AI5" i="23"/>
  <c r="W9" i="1" s="1"/>
  <c r="AI4" i="22"/>
  <c r="AJ4" i="22"/>
  <c r="AI5" i="22"/>
  <c r="V9" i="1" s="1"/>
  <c r="AI4" i="21"/>
  <c r="AJ4" i="21"/>
  <c r="AI5" i="21"/>
  <c r="AI4" i="20"/>
  <c r="AJ4" i="20"/>
  <c r="AI5" i="20"/>
  <c r="T9" i="1" s="1"/>
  <c r="I5" i="19"/>
  <c r="AI5" i="19" s="1"/>
  <c r="S9" i="1" s="1"/>
  <c r="AI4" i="18"/>
  <c r="AJ4" i="18"/>
  <c r="AI5" i="18"/>
  <c r="Q5" i="17"/>
  <c r="Q4" i="17" s="1"/>
  <c r="AB5" i="17"/>
  <c r="AB4" i="17" s="1"/>
  <c r="AI4" i="16"/>
  <c r="AJ4" i="16"/>
  <c r="AI5" i="16"/>
  <c r="P9" i="1" s="1"/>
  <c r="C5" i="15"/>
  <c r="C4" i="15" s="1"/>
  <c r="AI4" i="14"/>
  <c r="AJ4" i="14"/>
  <c r="AI5" i="14"/>
  <c r="N9" i="1" s="1"/>
  <c r="AG4" i="13"/>
  <c r="AI4" i="13" s="1"/>
  <c r="AI5" i="13"/>
  <c r="AD4" i="12"/>
  <c r="AI4" i="12" s="1"/>
  <c r="AI5" i="12"/>
  <c r="AI4" i="11"/>
  <c r="AJ4" i="11"/>
  <c r="AI5" i="11"/>
  <c r="K9" i="1" s="1"/>
  <c r="AI4" i="10"/>
  <c r="AJ4" i="10"/>
  <c r="AI5" i="10"/>
  <c r="AI4" i="9"/>
  <c r="AJ4" i="9"/>
  <c r="AI5" i="9"/>
  <c r="I9" i="1" s="1"/>
  <c r="AI4" i="8"/>
  <c r="AJ4" i="8"/>
  <c r="AI5" i="8"/>
  <c r="H9" i="1" s="1"/>
  <c r="AI4" i="7"/>
  <c r="AJ4" i="7"/>
  <c r="AI5" i="7"/>
  <c r="G9" i="1" s="1"/>
  <c r="AI4" i="6"/>
  <c r="AJ4" i="6"/>
  <c r="AI5" i="6"/>
  <c r="F9" i="1" s="1"/>
  <c r="AI4" i="5"/>
  <c r="AJ4" i="5"/>
  <c r="AI5" i="5"/>
  <c r="E9" i="1" s="1"/>
  <c r="B3" i="4"/>
  <c r="AD3" i="4"/>
  <c r="B4" i="4"/>
  <c r="AI4" i="4"/>
  <c r="AJ4" i="4"/>
  <c r="B5" i="4"/>
  <c r="AD5" i="4"/>
  <c r="AI4" i="3"/>
  <c r="AJ4" i="3"/>
  <c r="AI5" i="3"/>
  <c r="C9" i="1" s="1"/>
  <c r="AI4" i="2"/>
  <c r="AJ4" i="2"/>
  <c r="U5" i="2"/>
  <c r="V5" i="2" s="1"/>
  <c r="J9" i="1"/>
  <c r="L9" i="1"/>
  <c r="M9" i="1"/>
  <c r="R9" i="1"/>
  <c r="U9" i="1"/>
  <c r="X9" i="1"/>
  <c r="Y9" i="1"/>
  <c r="AA9" i="1"/>
  <c r="AC9" i="1"/>
  <c r="AF9" i="1"/>
  <c r="AH9" i="1"/>
  <c r="AJ9" i="1"/>
  <c r="AL9" i="1"/>
  <c r="AM9" i="1"/>
  <c r="AN9" i="1"/>
  <c r="AP9" i="1"/>
  <c r="AR9" i="1"/>
  <c r="H12" i="1"/>
  <c r="K12" i="1"/>
  <c r="N12" i="1"/>
  <c r="Q12" i="1"/>
  <c r="T12" i="1"/>
  <c r="W12" i="1"/>
  <c r="Z12" i="1"/>
  <c r="AC12" i="1"/>
  <c r="AF12" i="1"/>
  <c r="AI12" i="1"/>
  <c r="AL12" i="1"/>
  <c r="AO12" i="1"/>
  <c r="AR12" i="1"/>
  <c r="AU12" i="1"/>
  <c r="AX12" i="1"/>
  <c r="BA12" i="1"/>
  <c r="BD12" i="1"/>
  <c r="BG12" i="1"/>
  <c r="BJ12" i="1"/>
  <c r="BM12" i="1"/>
  <c r="BP12" i="1"/>
  <c r="BS12" i="1"/>
  <c r="BV12" i="1"/>
  <c r="AS17" i="1"/>
  <c r="AS18" i="1"/>
  <c r="AS19" i="1"/>
  <c r="AS20" i="1"/>
  <c r="AS21" i="1"/>
  <c r="AI5" i="15" l="1"/>
  <c r="O9" i="1" s="1"/>
  <c r="AI5" i="65"/>
  <c r="BM9" i="1" s="1"/>
  <c r="AI5" i="53"/>
  <c r="BA9" i="1" s="1"/>
  <c r="AI5" i="48"/>
  <c r="AV9" i="1" s="1"/>
  <c r="AX13" i="1"/>
  <c r="AI5" i="17"/>
  <c r="Q9" i="1" s="1"/>
  <c r="AB10" i="1" s="1"/>
  <c r="BV13" i="1"/>
  <c r="BS13" i="1"/>
  <c r="W13" i="1"/>
  <c r="AJ4" i="12"/>
  <c r="AI5" i="58"/>
  <c r="BF9" i="1" s="1"/>
  <c r="BM13" i="1"/>
  <c r="AO13" i="1"/>
  <c r="AI5" i="45"/>
  <c r="AS9" i="1" s="1"/>
  <c r="AI5" i="47"/>
  <c r="AU9" i="1" s="1"/>
  <c r="AV14" i="1" s="1"/>
  <c r="AI5" i="49"/>
  <c r="AW9" i="1" s="1"/>
  <c r="AW10" i="1" s="1"/>
  <c r="AJ4" i="13"/>
  <c r="AI5" i="33"/>
  <c r="AG9" i="1" s="1"/>
  <c r="AH10" i="1" s="1"/>
  <c r="AI5" i="57"/>
  <c r="BE9" i="1" s="1"/>
  <c r="AI5" i="59"/>
  <c r="BG9" i="1" s="1"/>
  <c r="AI5" i="64"/>
  <c r="BL9" i="1" s="1"/>
  <c r="AI5" i="54"/>
  <c r="BB9" i="1" s="1"/>
  <c r="AI5" i="51"/>
  <c r="AY9" i="1" s="1"/>
  <c r="AI4" i="41"/>
  <c r="AJ4" i="41"/>
  <c r="AU13" i="1"/>
  <c r="AI5" i="50"/>
  <c r="AX9" i="1" s="1"/>
  <c r="AI5" i="41"/>
  <c r="AO9" i="1" s="1"/>
  <c r="AI5" i="68"/>
  <c r="BP9" i="1" s="1"/>
  <c r="AI5" i="71"/>
  <c r="BS9" i="1" s="1"/>
  <c r="AI5" i="52"/>
  <c r="AZ9" i="1" s="1"/>
  <c r="AI5" i="55"/>
  <c r="BC9" i="1" s="1"/>
  <c r="AI5" i="67"/>
  <c r="BO9" i="1" s="1"/>
  <c r="Q13" i="1"/>
  <c r="AI5" i="66"/>
  <c r="BN9" i="1" s="1"/>
  <c r="AI5" i="74"/>
  <c r="BV9" i="1" s="1"/>
  <c r="AI5" i="46"/>
  <c r="AT9" i="1" s="1"/>
  <c r="AI5" i="56"/>
  <c r="BD9" i="1" s="1"/>
  <c r="Z13" i="1"/>
  <c r="AW18" i="1"/>
  <c r="AI5" i="62"/>
  <c r="BJ9" i="1" s="1"/>
  <c r="AI5" i="69"/>
  <c r="BQ9" i="1" s="1"/>
  <c r="AI5" i="61"/>
  <c r="BI9" i="1" s="1"/>
  <c r="AI5" i="73"/>
  <c r="BU9" i="1" s="1"/>
  <c r="AI5" i="70"/>
  <c r="BR9" i="1" s="1"/>
  <c r="AI5" i="75"/>
  <c r="BW9" i="1" s="1"/>
  <c r="AI5" i="77"/>
  <c r="BY9" i="1" s="1"/>
  <c r="CJ10" i="1" s="1"/>
  <c r="AI5" i="72"/>
  <c r="BT9" i="1" s="1"/>
  <c r="CD10" i="1" s="1"/>
  <c r="AI5" i="63"/>
  <c r="BK9" i="1" s="1"/>
  <c r="AI5" i="76"/>
  <c r="BX9" i="1" s="1"/>
  <c r="AI4" i="35"/>
  <c r="AJ4" i="35"/>
  <c r="X5" i="60"/>
  <c r="Y6" i="60"/>
  <c r="AI4" i="15"/>
  <c r="AJ4" i="15"/>
  <c r="W5" i="2"/>
  <c r="X5" i="2" s="1"/>
  <c r="Y5" i="2" s="1"/>
  <c r="Z5" i="2" s="1"/>
  <c r="AA5" i="2" s="1"/>
  <c r="AB5" i="2" s="1"/>
  <c r="AC5" i="2" s="1"/>
  <c r="AD5" i="2" s="1"/>
  <c r="AI4" i="17"/>
  <c r="AJ4" i="17"/>
  <c r="H4" i="50"/>
  <c r="W5" i="60"/>
  <c r="I4" i="19"/>
  <c r="AI5" i="35"/>
  <c r="AI9" i="1" s="1"/>
  <c r="R4" i="53"/>
  <c r="BJ13" i="1"/>
  <c r="AL13" i="1"/>
  <c r="AJ4" i="33"/>
  <c r="AF4" i="49"/>
  <c r="AI5" i="4"/>
  <c r="D9" i="1" s="1"/>
  <c r="O10" i="1" s="1"/>
  <c r="BP13" i="1"/>
  <c r="AR13" i="1"/>
  <c r="T13" i="1"/>
  <c r="BG13" i="1"/>
  <c r="AI13" i="1"/>
  <c r="AS23" i="1"/>
  <c r="AU19" i="1" s="1"/>
  <c r="BD13" i="1"/>
  <c r="AF13" i="1"/>
  <c r="BA13" i="1"/>
  <c r="AC13" i="1"/>
  <c r="AG12" i="1"/>
  <c r="I12" i="1"/>
  <c r="X12" i="1"/>
  <c r="AP12" i="1"/>
  <c r="AA12" i="1"/>
  <c r="X14" i="1"/>
  <c r="AD12" i="1"/>
  <c r="AM12" i="1"/>
  <c r="AC10" i="1"/>
  <c r="O12" i="1"/>
  <c r="AG10" i="1"/>
  <c r="Y10" i="1"/>
  <c r="Q10" i="1"/>
  <c r="L12" i="1"/>
  <c r="AF10" i="1"/>
  <c r="P10" i="1"/>
  <c r="AG14" i="1"/>
  <c r="AE10" i="1"/>
  <c r="W10" i="1"/>
  <c r="AD14" i="1"/>
  <c r="AS12" i="1"/>
  <c r="U12" i="1"/>
  <c r="AD10" i="1"/>
  <c r="AV10" i="1" l="1"/>
  <c r="Z10" i="1"/>
  <c r="AA14" i="1"/>
  <c r="AZ10" i="1"/>
  <c r="V10" i="1"/>
  <c r="S10" i="1"/>
  <c r="X10" i="1"/>
  <c r="AV12" i="1"/>
  <c r="BH12" i="1"/>
  <c r="AA10" i="1"/>
  <c r="R10" i="1"/>
  <c r="T10" i="1"/>
  <c r="R12" i="1"/>
  <c r="AU10" i="1"/>
  <c r="U10" i="1"/>
  <c r="BH13" i="1"/>
  <c r="BG10" i="1"/>
  <c r="BF10" i="1"/>
  <c r="AY10" i="1"/>
  <c r="AS14" i="1"/>
  <c r="AY12" i="1"/>
  <c r="AX10" i="1"/>
  <c r="BT10" i="1"/>
  <c r="BE13" i="1"/>
  <c r="BB10" i="1"/>
  <c r="BA10" i="1"/>
  <c r="BW12" i="1"/>
  <c r="BW10" i="1"/>
  <c r="BX10" i="1"/>
  <c r="BD10" i="1"/>
  <c r="BE10" i="1"/>
  <c r="BB12" i="1"/>
  <c r="AY14" i="1"/>
  <c r="CB10" i="1"/>
  <c r="BC10" i="1"/>
  <c r="BN12" i="1"/>
  <c r="BZ10" i="1"/>
  <c r="BU10" i="1"/>
  <c r="BE12" i="1"/>
  <c r="BT12" i="1"/>
  <c r="BQ12" i="1"/>
  <c r="CG10" i="1"/>
  <c r="CH10" i="1"/>
  <c r="CI10" i="1"/>
  <c r="CF10" i="1"/>
  <c r="CA10" i="1"/>
  <c r="BB13" i="1"/>
  <c r="BY10" i="1"/>
  <c r="AI5" i="2"/>
  <c r="B9" i="1" s="1"/>
  <c r="CE10" i="1"/>
  <c r="BW13" i="1"/>
  <c r="CC10" i="1"/>
  <c r="BV10" i="1"/>
  <c r="AY13" i="1"/>
  <c r="AS10" i="1"/>
  <c r="AJ4" i="19"/>
  <c r="AI4" i="19"/>
  <c r="AJ10" i="1"/>
  <c r="AS13" i="1"/>
  <c r="AI10" i="1"/>
  <c r="AJ14" i="1"/>
  <c r="AT10" i="1"/>
  <c r="AQ10" i="1"/>
  <c r="AP14" i="1"/>
  <c r="AM10" i="1"/>
  <c r="N10" i="1"/>
  <c r="AR10" i="1"/>
  <c r="AI4" i="49"/>
  <c r="AJ4" i="49"/>
  <c r="AI4" i="50"/>
  <c r="AJ4" i="50"/>
  <c r="Y5" i="60"/>
  <c r="Z6" i="60"/>
  <c r="AJ12" i="1"/>
  <c r="BB14" i="1"/>
  <c r="BH14" i="1"/>
  <c r="AM14" i="1"/>
  <c r="AO10" i="1"/>
  <c r="AL10" i="1"/>
  <c r="AV13" i="1"/>
  <c r="AK10" i="1"/>
  <c r="AP10" i="1"/>
  <c r="AN10" i="1"/>
  <c r="AP13" i="1"/>
  <c r="BE14" i="1"/>
  <c r="AJ4" i="53"/>
  <c r="AI4" i="53"/>
  <c r="AU18" i="1"/>
  <c r="AU17" i="1"/>
  <c r="AU21" i="1"/>
  <c r="AU20" i="1"/>
  <c r="AJ4" i="114"/>
  <c r="Z5" i="60" l="1"/>
  <c r="AA6" i="60"/>
  <c r="AI4" i="114"/>
  <c r="AA5" i="60" l="1"/>
  <c r="AI5" i="60" s="1"/>
  <c r="BH9" i="1" s="1"/>
  <c r="AB4" i="60"/>
  <c r="AI4" i="60" l="1"/>
  <c r="AJ4" i="60"/>
  <c r="BT13" i="1"/>
  <c r="BI10" i="1"/>
  <c r="BL10" i="1"/>
  <c r="BN10" i="1"/>
  <c r="BS10" i="1"/>
  <c r="BQ10" i="1"/>
  <c r="BQ13" i="1"/>
  <c r="BO10" i="1"/>
  <c r="BR10" i="1"/>
  <c r="BJ10" i="1"/>
  <c r="BH10" i="1"/>
  <c r="BP10" i="1"/>
  <c r="BK13" i="1"/>
  <c r="BN13" i="1"/>
  <c r="BK10" i="1"/>
  <c r="BQ14" i="1"/>
  <c r="BM10" i="1"/>
  <c r="BK12" i="1"/>
  <c r="FB9" i="1"/>
  <c r="BT14" i="1"/>
  <c r="BW14" i="1"/>
  <c r="BN14" i="1"/>
  <c r="BK14" i="1"/>
  <c r="FC9" i="1"/>
  <c r="FC10" i="1" l="1"/>
</calcChain>
</file>

<file path=xl/sharedStrings.xml><?xml version="1.0" encoding="utf-8"?>
<sst xmlns="http://schemas.openxmlformats.org/spreadsheetml/2006/main" count="1171" uniqueCount="173">
  <si>
    <t>18.6 kWp PV-Anlage Oberstufenzentrum</t>
  </si>
  <si>
    <t>Total</t>
  </si>
  <si>
    <t>(kWh)</t>
  </si>
  <si>
    <t>Sep12</t>
  </si>
  <si>
    <t>Okt12</t>
  </si>
  <si>
    <t>Nov12</t>
  </si>
  <si>
    <t>Dez12</t>
  </si>
  <si>
    <t>Jan13</t>
  </si>
  <si>
    <t>Feb13</t>
  </si>
  <si>
    <t>Mar13</t>
  </si>
  <si>
    <t>Apr13</t>
  </si>
  <si>
    <t>Mai13</t>
  </si>
  <si>
    <t>Jun13</t>
  </si>
  <si>
    <t>Jul13</t>
  </si>
  <si>
    <t>Aug13</t>
  </si>
  <si>
    <t>Okt13</t>
  </si>
  <si>
    <t xml:space="preserve"> </t>
  </si>
  <si>
    <t>PV Produktion (kWh)</t>
  </si>
  <si>
    <t>Datum</t>
  </si>
  <si>
    <t>Summe</t>
  </si>
  <si>
    <t>Tagesdurchschnitt</t>
  </si>
  <si>
    <t>Ertrag</t>
  </si>
  <si>
    <t>Tageshöchst (kW)</t>
  </si>
  <si>
    <t>Total seit 18.09.2012</t>
  </si>
  <si>
    <t>Dez13</t>
  </si>
  <si>
    <t>Nov13</t>
  </si>
  <si>
    <t>Jan14</t>
  </si>
  <si>
    <t>Feb14</t>
  </si>
  <si>
    <t>Mar14</t>
  </si>
  <si>
    <t>Apr14</t>
  </si>
  <si>
    <t>Mai14</t>
  </si>
  <si>
    <t>Jun14</t>
  </si>
  <si>
    <t>Jul14</t>
  </si>
  <si>
    <t>Aug14</t>
  </si>
  <si>
    <t>Sep14</t>
  </si>
  <si>
    <t>Okt14</t>
  </si>
  <si>
    <t>Nov14</t>
  </si>
  <si>
    <t>Dez14</t>
  </si>
  <si>
    <t>Jan15</t>
  </si>
  <si>
    <t>Feb15</t>
  </si>
  <si>
    <t>Mar15</t>
  </si>
  <si>
    <t>Apr15</t>
  </si>
  <si>
    <t>Mai15</t>
  </si>
  <si>
    <t>Jun15</t>
  </si>
  <si>
    <t>Sep13</t>
  </si>
  <si>
    <t>Jul15</t>
  </si>
  <si>
    <t>Aug15</t>
  </si>
  <si>
    <t>Sep15</t>
  </si>
  <si>
    <t>Okt15</t>
  </si>
  <si>
    <t>Nov15</t>
  </si>
  <si>
    <t>Dez15</t>
  </si>
  <si>
    <t>Jan16</t>
  </si>
  <si>
    <t>Feb16</t>
  </si>
  <si>
    <t>Mar16</t>
  </si>
  <si>
    <t>Apr16</t>
  </si>
  <si>
    <t>Mai16</t>
  </si>
  <si>
    <t>Jun16</t>
  </si>
  <si>
    <t>Jul16</t>
  </si>
  <si>
    <t>Zählerstand (BWK)</t>
  </si>
  <si>
    <t>Aug16</t>
  </si>
  <si>
    <t>Sep16</t>
  </si>
  <si>
    <t>Okt16</t>
  </si>
  <si>
    <t>Sommer 2016</t>
  </si>
  <si>
    <t>Sommer 2015</t>
  </si>
  <si>
    <t>Sommer 2014</t>
  </si>
  <si>
    <t>Sommer 2013</t>
  </si>
  <si>
    <t>Sommer 2012</t>
  </si>
  <si>
    <t>Nov16</t>
  </si>
  <si>
    <t>Dez16</t>
  </si>
  <si>
    <t>Jan17</t>
  </si>
  <si>
    <t>Feb17</t>
  </si>
  <si>
    <t>Mar17</t>
  </si>
  <si>
    <t>Apr17</t>
  </si>
  <si>
    <t>Mai17</t>
  </si>
  <si>
    <t>Jun17</t>
  </si>
  <si>
    <t>Jul17</t>
  </si>
  <si>
    <t>Aug17</t>
  </si>
  <si>
    <t>Sep17</t>
  </si>
  <si>
    <t>Okt17</t>
  </si>
  <si>
    <t>Nov17</t>
  </si>
  <si>
    <t>Dez17</t>
  </si>
  <si>
    <t>Jan18</t>
  </si>
  <si>
    <t>Feb18</t>
  </si>
  <si>
    <t>Mar18</t>
  </si>
  <si>
    <t>Apr18</t>
  </si>
  <si>
    <t>Mai18</t>
  </si>
  <si>
    <t>Jun18</t>
  </si>
  <si>
    <t>Jul18</t>
  </si>
  <si>
    <t>Aug18</t>
  </si>
  <si>
    <t>Sep18</t>
  </si>
  <si>
    <t>Okt18</t>
  </si>
  <si>
    <t>Nov18</t>
  </si>
  <si>
    <t>Dez18</t>
  </si>
  <si>
    <t>Jan19</t>
  </si>
  <si>
    <t>Feb19</t>
  </si>
  <si>
    <t>Mar19</t>
  </si>
  <si>
    <t>Apr19</t>
  </si>
  <si>
    <t>Mai19</t>
  </si>
  <si>
    <t>Jun19</t>
  </si>
  <si>
    <t>Jul19</t>
  </si>
  <si>
    <t>Aug19</t>
  </si>
  <si>
    <t>Sep19</t>
  </si>
  <si>
    <t>Okt19</t>
  </si>
  <si>
    <t>Nov19</t>
  </si>
  <si>
    <t>Dez19</t>
  </si>
  <si>
    <t>Jan20</t>
  </si>
  <si>
    <t>Feb20</t>
  </si>
  <si>
    <t>Durchschnitt</t>
  </si>
  <si>
    <t>Mar20</t>
  </si>
  <si>
    <t>Apr20</t>
  </si>
  <si>
    <t>Mai20</t>
  </si>
  <si>
    <t>Jun20</t>
  </si>
  <si>
    <t>Jul20</t>
  </si>
  <si>
    <t>Aug20</t>
  </si>
  <si>
    <t>Sep20</t>
  </si>
  <si>
    <t>Okt20</t>
  </si>
  <si>
    <t>Nov20</t>
  </si>
  <si>
    <t>Dez20</t>
  </si>
  <si>
    <t>Jan21</t>
  </si>
  <si>
    <t>Feb21</t>
  </si>
  <si>
    <t>Mar21</t>
  </si>
  <si>
    <t>Apr21</t>
  </si>
  <si>
    <t>Mai21</t>
  </si>
  <si>
    <t>Jun21</t>
  </si>
  <si>
    <t>Jul21</t>
  </si>
  <si>
    <t>Aug21</t>
  </si>
  <si>
    <t>Sep21</t>
  </si>
  <si>
    <t>Okt21</t>
  </si>
  <si>
    <t>Nov21</t>
  </si>
  <si>
    <t>Dez21</t>
  </si>
  <si>
    <t>Jan22</t>
  </si>
  <si>
    <t>Feb22</t>
  </si>
  <si>
    <t>Mar22</t>
  </si>
  <si>
    <t>Apr22</t>
  </si>
  <si>
    <t>Mai22</t>
  </si>
  <si>
    <t>Jun22</t>
  </si>
  <si>
    <t>Jul22</t>
  </si>
  <si>
    <t>Aug22</t>
  </si>
  <si>
    <t>Sep22</t>
  </si>
  <si>
    <t>Okt22</t>
  </si>
  <si>
    <t>Nov22</t>
  </si>
  <si>
    <t>Dez22</t>
  </si>
  <si>
    <t>Jan23</t>
  </si>
  <si>
    <t>Feb23</t>
  </si>
  <si>
    <t>Mar23</t>
  </si>
  <si>
    <t>Apr23</t>
  </si>
  <si>
    <t>Mai23</t>
  </si>
  <si>
    <t>Jun23</t>
  </si>
  <si>
    <t>Jul23</t>
  </si>
  <si>
    <t>Aug23</t>
  </si>
  <si>
    <t>Sep23</t>
  </si>
  <si>
    <t>Okt23</t>
  </si>
  <si>
    <t>Nov23</t>
  </si>
  <si>
    <t>Dez23</t>
  </si>
  <si>
    <t>Jan24</t>
  </si>
  <si>
    <t>Feb24</t>
  </si>
  <si>
    <t>Mar24</t>
  </si>
  <si>
    <t>Apr24</t>
  </si>
  <si>
    <t>Mai24</t>
  </si>
  <si>
    <t>Jun24</t>
  </si>
  <si>
    <t>Jul24</t>
  </si>
  <si>
    <t>Aug24</t>
  </si>
  <si>
    <t>Sep24</t>
  </si>
  <si>
    <t>Okt24</t>
  </si>
  <si>
    <t>Nov24</t>
  </si>
  <si>
    <t>Dez24</t>
  </si>
  <si>
    <t>Jan25</t>
  </si>
  <si>
    <t>Feb25</t>
  </si>
  <si>
    <t>Mar25</t>
  </si>
  <si>
    <t>Apr25</t>
  </si>
  <si>
    <t>Mai25</t>
  </si>
  <si>
    <t>Jun25</t>
  </si>
  <si>
    <t>Jul25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</si>
</sst>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&quot;Fr. &quot;#,##0.000"/>
    <numFmt numFmtId="165" formatCode="&quot;Fr. &quot;#,##0.0"/>
    <numFmt numFmtId="166" formatCode="&quot;Fr. &quot;#,##0"/>
    <numFmt numFmtId="167" formatCode="0.0"/>
    <numFmt numFmtId="168" formatCode="0.0%"/>
  </numFmts>
  <fonts count="25" x14ac:knownFonts="1"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color rgb="FF000000"/>
      <name val="Arial"/>
      <family val="2"/>
    </font>
    <font>
      <sz val="10"/>
      <color theme="0" tint="-0.249977111117893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55"/>
        <bgColor indexed="23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3" fillId="20" borderId="1" applyNumberFormat="0" applyAlignment="0" applyProtection="0"/>
    <xf numFmtId="0" fontId="4" fillId="20" borderId="2" applyNumberFormat="0" applyAlignment="0" applyProtection="0"/>
    <xf numFmtId="0" fontId="5" fillId="7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21" borderId="0" applyNumberFormat="0" applyBorder="0" applyAlignment="0" applyProtection="0"/>
    <xf numFmtId="0" fontId="21" fillId="22" borderId="4" applyNumberFormat="0" applyAlignment="0" applyProtection="0"/>
    <xf numFmtId="0" fontId="10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5" fillId="0" borderId="5" applyNumberFormat="0" applyFill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17" fillId="0" borderId="0" applyNumberFormat="0" applyFill="0" applyBorder="0" applyAlignment="0" applyProtection="0"/>
    <xf numFmtId="0" fontId="11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23" borderId="9" applyNumberFormat="0" applyAlignment="0" applyProtection="0"/>
  </cellStyleXfs>
  <cellXfs count="32">
    <xf numFmtId="0" fontId="0" fillId="0" borderId="0" xfId="0"/>
    <xf numFmtId="0" fontId="18" fillId="0" borderId="0" xfId="0" applyFont="1"/>
    <xf numFmtId="0" fontId="0" fillId="0" borderId="0" xfId="0" applyFont="1" applyAlignment="1">
      <alignment horizontal="right"/>
    </xf>
    <xf numFmtId="49" fontId="0" fillId="0" borderId="0" xfId="0" applyNumberFormat="1" applyFont="1" applyAlignment="1">
      <alignment horizontal="right"/>
    </xf>
    <xf numFmtId="164" fontId="0" fillId="0" borderId="0" xfId="0" applyNumberFormat="1"/>
    <xf numFmtId="17" fontId="0" fillId="0" borderId="0" xfId="0" applyNumberFormat="1" applyFont="1"/>
    <xf numFmtId="165" fontId="19" fillId="0" borderId="0" xfId="0" applyNumberFormat="1" applyFont="1"/>
    <xf numFmtId="0" fontId="19" fillId="0" borderId="0" xfId="0" applyFont="1"/>
    <xf numFmtId="1" fontId="19" fillId="0" borderId="0" xfId="0" applyNumberFormat="1" applyFont="1" applyAlignment="1">
      <alignment horizontal="left"/>
    </xf>
    <xf numFmtId="1" fontId="0" fillId="0" borderId="0" xfId="0" applyNumberFormat="1" applyFont="1"/>
    <xf numFmtId="1" fontId="19" fillId="0" borderId="0" xfId="0" applyNumberFormat="1" applyFont="1"/>
    <xf numFmtId="166" fontId="20" fillId="0" borderId="0" xfId="0" applyNumberFormat="1" applyFont="1"/>
    <xf numFmtId="1" fontId="0" fillId="0" borderId="0" xfId="0" applyNumberFormat="1"/>
    <xf numFmtId="0" fontId="0" fillId="0" borderId="0" xfId="0" applyAlignment="1">
      <alignment horizontal="left"/>
    </xf>
    <xf numFmtId="167" fontId="0" fillId="0" borderId="0" xfId="0" applyNumberFormat="1"/>
    <xf numFmtId="0" fontId="19" fillId="0" borderId="0" xfId="0" applyFont="1" applyAlignment="1">
      <alignment horizontal="left"/>
    </xf>
    <xf numFmtId="2" fontId="19" fillId="0" borderId="0" xfId="0" applyNumberFormat="1" applyFont="1"/>
    <xf numFmtId="165" fontId="20" fillId="0" borderId="0" xfId="0" applyNumberFormat="1" applyFont="1"/>
    <xf numFmtId="167" fontId="19" fillId="0" borderId="0" xfId="0" applyNumberFormat="1" applyFont="1"/>
    <xf numFmtId="17" fontId="0" fillId="0" borderId="0" xfId="0" quotePrefix="1" applyNumberFormat="1"/>
    <xf numFmtId="3" fontId="19" fillId="0" borderId="0" xfId="0" applyNumberFormat="1" applyFont="1"/>
    <xf numFmtId="3" fontId="0" fillId="0" borderId="0" xfId="0" applyNumberFormat="1"/>
    <xf numFmtId="168" fontId="0" fillId="0" borderId="0" xfId="0" applyNumberFormat="1"/>
    <xf numFmtId="10" fontId="0" fillId="0" borderId="0" xfId="0" applyNumberFormat="1"/>
    <xf numFmtId="0" fontId="19" fillId="0" borderId="0" xfId="0" applyFont="1" applyAlignment="1">
      <alignment horizontal="right"/>
    </xf>
    <xf numFmtId="164" fontId="19" fillId="0" borderId="0" xfId="0" applyNumberFormat="1" applyFont="1"/>
    <xf numFmtId="1" fontId="0" fillId="24" borderId="0" xfId="0" applyNumberFormat="1" applyFill="1"/>
    <xf numFmtId="1" fontId="0" fillId="0" borderId="0" xfId="0" applyNumberFormat="1" applyFill="1"/>
    <xf numFmtId="0" fontId="0" fillId="0" borderId="0" xfId="0" applyFill="1"/>
    <xf numFmtId="0" fontId="23" fillId="0" borderId="0" xfId="0" applyFont="1"/>
    <xf numFmtId="1" fontId="24" fillId="0" borderId="0" xfId="0" applyNumberFormat="1" applyFont="1"/>
    <xf numFmtId="0" fontId="24" fillId="0" borderId="0" xfId="0" applyFont="1"/>
  </cellXfs>
  <cellStyles count="42">
    <cellStyle name="20 % - Akzent1" xfId="1" builtinId="30" customBuiltin="1"/>
    <cellStyle name="20 % - Akzent2" xfId="2" builtinId="34" customBuiltin="1"/>
    <cellStyle name="20 % - Akzent3" xfId="3" builtinId="38" customBuiltin="1"/>
    <cellStyle name="20 % - Akzent4" xfId="4" builtinId="42" customBuiltin="1"/>
    <cellStyle name="20 % - Akzent5" xfId="5" builtinId="46" customBuiltin="1"/>
    <cellStyle name="20 % - Akzent6" xfId="6" builtinId="50" customBuiltin="1"/>
    <cellStyle name="40 % - Akzent1" xfId="7" builtinId="31" customBuiltin="1"/>
    <cellStyle name="40 % - Akzent2" xfId="8" builtinId="35" customBuiltin="1"/>
    <cellStyle name="40 % - Akzent3" xfId="9" builtinId="39" customBuiltin="1"/>
    <cellStyle name="40 % - Akzent4" xfId="10" builtinId="43" customBuiltin="1"/>
    <cellStyle name="40 % - Akzent5" xfId="11" builtinId="47" customBuiltin="1"/>
    <cellStyle name="40 % - Akzent6" xfId="12" builtinId="51" customBuiltin="1"/>
    <cellStyle name="60 % - Akzent1" xfId="13" builtinId="32" customBuiltin="1"/>
    <cellStyle name="60 % - Akzent2" xfId="14" builtinId="36" customBuiltin="1"/>
    <cellStyle name="60 % - Akzent3" xfId="15" builtinId="40" customBuiltin="1"/>
    <cellStyle name="60 % - Akzent4" xfId="16" builtinId="44" customBuiltin="1"/>
    <cellStyle name="60 % - Akzent5" xfId="17" builtinId="48" customBuiltin="1"/>
    <cellStyle name="60 % - Akzent6" xfId="18" builtinId="52" customBuiltin="1"/>
    <cellStyle name="Akzent1" xfId="19" builtinId="29" customBuiltin="1"/>
    <cellStyle name="Akzent2" xfId="20" builtinId="33" customBuiltin="1"/>
    <cellStyle name="Akzent3" xfId="21" builtinId="37" customBuiltin="1"/>
    <cellStyle name="Akzent4" xfId="22" builtinId="41" customBuiltin="1"/>
    <cellStyle name="Akzent5" xfId="23" builtinId="45" customBuiltin="1"/>
    <cellStyle name="Akzent6" xfId="24" builtinId="49" customBuiltin="1"/>
    <cellStyle name="Ausgabe" xfId="25" builtinId="21" customBuiltin="1"/>
    <cellStyle name="Berechnung" xfId="26" builtinId="22" customBuiltin="1"/>
    <cellStyle name="Eingabe" xfId="27" builtinId="20" customBuiltin="1"/>
    <cellStyle name="Ergebnis" xfId="28" builtinId="25" customBuiltin="1"/>
    <cellStyle name="Erklärender Text" xfId="29" builtinId="53" customBuiltin="1"/>
    <cellStyle name="Gut" xfId="30" builtinId="26" customBuiltin="1"/>
    <cellStyle name="Neutral" xfId="31" builtinId="28" customBuiltin="1"/>
    <cellStyle name="Notiz" xfId="32" builtinId="10" customBuiltin="1"/>
    <cellStyle name="Schlecht" xfId="33" builtinId="27" customBuiltin="1"/>
    <cellStyle name="Standard" xfId="0" builtinId="0"/>
    <cellStyle name="Überschrift" xfId="34" builtinId="15" customBuiltin="1"/>
    <cellStyle name="Überschrift 1" xfId="35" builtinId="16" customBuiltin="1"/>
    <cellStyle name="Überschrift 2" xfId="36" builtinId="17" customBuiltin="1"/>
    <cellStyle name="Überschrift 3" xfId="37" builtinId="18" customBuiltin="1"/>
    <cellStyle name="Überschrift 4" xfId="38" builtinId="19" customBuiltin="1"/>
    <cellStyle name="Verknüpfte Zelle" xfId="39" builtinId="24" customBuiltin="1"/>
    <cellStyle name="Warnender Text" xfId="40" builtinId="11" customBuiltin="1"/>
    <cellStyle name="Zelle überprüfen" xfId="41" builtinId="23" customBuiltin="1"/>
  </cellStyles>
  <dxfs count="3612"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57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17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42"/>
        </patternFill>
      </fill>
    </dxf>
    <dxf>
      <fill>
        <patternFill patternType="solid">
          <fgColor indexed="27"/>
          <bgColor indexed="11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7F0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53" Type="http://schemas.openxmlformats.org/officeDocument/2006/relationships/worksheet" Target="worksheets/sheet153.xml"/><Relationship Id="rId16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externalLink" Target="externalLinks/externalLink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86904866640273"/>
          <c:y val="2.7777719138995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title>
    <c:autoTitleDeleted val="0"/>
    <c:view3D>
      <c:rotX val="15"/>
      <c:hPercent val="4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3175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3175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0044726426991197E-2"/>
          <c:y val="0.13368078220076193"/>
          <c:w val="0.9365513088479781"/>
          <c:h val="0.7534734996770217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Total!$A$9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Total!$B$7:$EZ$7</c:f>
              <c:strCache>
                <c:ptCount val="155"/>
                <c:pt idx="0">
                  <c:v>Sep12</c:v>
                </c:pt>
                <c:pt idx="1">
                  <c:v>Okt12</c:v>
                </c:pt>
                <c:pt idx="2">
                  <c:v>Nov12</c:v>
                </c:pt>
                <c:pt idx="3">
                  <c:v>Dez12</c:v>
                </c:pt>
                <c:pt idx="4">
                  <c:v>Jan13</c:v>
                </c:pt>
                <c:pt idx="5">
                  <c:v>Feb13</c:v>
                </c:pt>
                <c:pt idx="6">
                  <c:v>Mar13</c:v>
                </c:pt>
                <c:pt idx="7">
                  <c:v>Apr13</c:v>
                </c:pt>
                <c:pt idx="8">
                  <c:v>Mai13</c:v>
                </c:pt>
                <c:pt idx="9">
                  <c:v>Jun13</c:v>
                </c:pt>
                <c:pt idx="10">
                  <c:v>Jul13</c:v>
                </c:pt>
                <c:pt idx="11">
                  <c:v>Aug13</c:v>
                </c:pt>
                <c:pt idx="12">
                  <c:v>Sep13</c:v>
                </c:pt>
                <c:pt idx="13">
                  <c:v>Okt13</c:v>
                </c:pt>
                <c:pt idx="14">
                  <c:v>Nov13</c:v>
                </c:pt>
                <c:pt idx="15">
                  <c:v>Dez13</c:v>
                </c:pt>
                <c:pt idx="16">
                  <c:v>Jan14</c:v>
                </c:pt>
                <c:pt idx="17">
                  <c:v>Feb14</c:v>
                </c:pt>
                <c:pt idx="18">
                  <c:v>Mar14</c:v>
                </c:pt>
                <c:pt idx="19">
                  <c:v>Apr14</c:v>
                </c:pt>
                <c:pt idx="20">
                  <c:v>Mai14</c:v>
                </c:pt>
                <c:pt idx="21">
                  <c:v>Jun14</c:v>
                </c:pt>
                <c:pt idx="22">
                  <c:v>Jul14</c:v>
                </c:pt>
                <c:pt idx="23">
                  <c:v>Aug14</c:v>
                </c:pt>
                <c:pt idx="24">
                  <c:v>Sep14</c:v>
                </c:pt>
                <c:pt idx="25">
                  <c:v>Okt14</c:v>
                </c:pt>
                <c:pt idx="26">
                  <c:v>Nov14</c:v>
                </c:pt>
                <c:pt idx="27">
                  <c:v>Dez14</c:v>
                </c:pt>
                <c:pt idx="28">
                  <c:v>Jan15</c:v>
                </c:pt>
                <c:pt idx="29">
                  <c:v>Feb15</c:v>
                </c:pt>
                <c:pt idx="30">
                  <c:v>Mar15</c:v>
                </c:pt>
                <c:pt idx="31">
                  <c:v>Apr15</c:v>
                </c:pt>
                <c:pt idx="32">
                  <c:v>Mai15</c:v>
                </c:pt>
                <c:pt idx="33">
                  <c:v>Jun15</c:v>
                </c:pt>
                <c:pt idx="34">
                  <c:v>Jul15</c:v>
                </c:pt>
                <c:pt idx="35">
                  <c:v>Aug15</c:v>
                </c:pt>
                <c:pt idx="36">
                  <c:v>Sep15</c:v>
                </c:pt>
                <c:pt idx="37">
                  <c:v>Okt15</c:v>
                </c:pt>
                <c:pt idx="38">
                  <c:v>Nov15</c:v>
                </c:pt>
                <c:pt idx="39">
                  <c:v>Dez15</c:v>
                </c:pt>
                <c:pt idx="40">
                  <c:v>Jan16</c:v>
                </c:pt>
                <c:pt idx="41">
                  <c:v>Feb16</c:v>
                </c:pt>
                <c:pt idx="42">
                  <c:v>Mar16</c:v>
                </c:pt>
                <c:pt idx="43">
                  <c:v>Apr16</c:v>
                </c:pt>
                <c:pt idx="44">
                  <c:v>Mai16</c:v>
                </c:pt>
                <c:pt idx="45">
                  <c:v>Jun16</c:v>
                </c:pt>
                <c:pt idx="46">
                  <c:v>Jul16</c:v>
                </c:pt>
                <c:pt idx="47">
                  <c:v>Aug16</c:v>
                </c:pt>
                <c:pt idx="48">
                  <c:v>Sep16</c:v>
                </c:pt>
                <c:pt idx="49">
                  <c:v>Okt16</c:v>
                </c:pt>
                <c:pt idx="50">
                  <c:v>Nov16</c:v>
                </c:pt>
                <c:pt idx="51">
                  <c:v>Dez16</c:v>
                </c:pt>
                <c:pt idx="52">
                  <c:v>Jan17</c:v>
                </c:pt>
                <c:pt idx="53">
                  <c:v>Feb17</c:v>
                </c:pt>
                <c:pt idx="54">
                  <c:v>Mar17</c:v>
                </c:pt>
                <c:pt idx="55">
                  <c:v>Apr17</c:v>
                </c:pt>
                <c:pt idx="56">
                  <c:v>Mai17</c:v>
                </c:pt>
                <c:pt idx="57">
                  <c:v>Jun17</c:v>
                </c:pt>
                <c:pt idx="58">
                  <c:v>Jul17</c:v>
                </c:pt>
                <c:pt idx="59">
                  <c:v>Aug17</c:v>
                </c:pt>
                <c:pt idx="60">
                  <c:v>Sep17</c:v>
                </c:pt>
                <c:pt idx="61">
                  <c:v>Okt17</c:v>
                </c:pt>
                <c:pt idx="62">
                  <c:v>Nov17</c:v>
                </c:pt>
                <c:pt idx="63">
                  <c:v>Dez17</c:v>
                </c:pt>
                <c:pt idx="64">
                  <c:v>Jan18</c:v>
                </c:pt>
                <c:pt idx="65">
                  <c:v>Feb18</c:v>
                </c:pt>
                <c:pt idx="66">
                  <c:v>Mar18</c:v>
                </c:pt>
                <c:pt idx="67">
                  <c:v>Apr18</c:v>
                </c:pt>
                <c:pt idx="68">
                  <c:v>Mai18</c:v>
                </c:pt>
                <c:pt idx="69">
                  <c:v>Jun18</c:v>
                </c:pt>
                <c:pt idx="70">
                  <c:v>Jul18</c:v>
                </c:pt>
                <c:pt idx="71">
                  <c:v>Aug18</c:v>
                </c:pt>
                <c:pt idx="72">
                  <c:v>Sep18</c:v>
                </c:pt>
                <c:pt idx="73">
                  <c:v>Okt18</c:v>
                </c:pt>
                <c:pt idx="74">
                  <c:v>Nov18</c:v>
                </c:pt>
                <c:pt idx="75">
                  <c:v>Dez18</c:v>
                </c:pt>
                <c:pt idx="76">
                  <c:v>Jan19</c:v>
                </c:pt>
                <c:pt idx="77">
                  <c:v>Feb19</c:v>
                </c:pt>
                <c:pt idx="78">
                  <c:v>Mar19</c:v>
                </c:pt>
                <c:pt idx="79">
                  <c:v>Apr19</c:v>
                </c:pt>
                <c:pt idx="80">
                  <c:v>Mai19</c:v>
                </c:pt>
                <c:pt idx="81">
                  <c:v>Jun19</c:v>
                </c:pt>
                <c:pt idx="82">
                  <c:v>Jul19</c:v>
                </c:pt>
                <c:pt idx="83">
                  <c:v>Aug19</c:v>
                </c:pt>
                <c:pt idx="84">
                  <c:v>Sep19</c:v>
                </c:pt>
                <c:pt idx="85">
                  <c:v>Okt19</c:v>
                </c:pt>
                <c:pt idx="86">
                  <c:v>Nov19</c:v>
                </c:pt>
                <c:pt idx="87">
                  <c:v>Dez19</c:v>
                </c:pt>
                <c:pt idx="88">
                  <c:v>Jan20</c:v>
                </c:pt>
                <c:pt idx="89">
                  <c:v>Feb20</c:v>
                </c:pt>
                <c:pt idx="90">
                  <c:v>Mar20</c:v>
                </c:pt>
                <c:pt idx="91">
                  <c:v>Apr20</c:v>
                </c:pt>
                <c:pt idx="92">
                  <c:v>Mai20</c:v>
                </c:pt>
                <c:pt idx="93">
                  <c:v>Jun20</c:v>
                </c:pt>
                <c:pt idx="94">
                  <c:v>Jul20</c:v>
                </c:pt>
                <c:pt idx="95">
                  <c:v>Aug20</c:v>
                </c:pt>
                <c:pt idx="96">
                  <c:v>Sep20</c:v>
                </c:pt>
                <c:pt idx="97">
                  <c:v>Okt20</c:v>
                </c:pt>
                <c:pt idx="98">
                  <c:v>Nov20</c:v>
                </c:pt>
                <c:pt idx="99">
                  <c:v>Dez20</c:v>
                </c:pt>
                <c:pt idx="100">
                  <c:v>Jan21</c:v>
                </c:pt>
                <c:pt idx="101">
                  <c:v>Feb21</c:v>
                </c:pt>
                <c:pt idx="102">
                  <c:v>Mar21</c:v>
                </c:pt>
                <c:pt idx="103">
                  <c:v>Apr21</c:v>
                </c:pt>
                <c:pt idx="104">
                  <c:v>Mai21</c:v>
                </c:pt>
                <c:pt idx="105">
                  <c:v>Jun21</c:v>
                </c:pt>
                <c:pt idx="106">
                  <c:v>Jul21</c:v>
                </c:pt>
                <c:pt idx="107">
                  <c:v>Aug21</c:v>
                </c:pt>
                <c:pt idx="108">
                  <c:v>Sep21</c:v>
                </c:pt>
                <c:pt idx="109">
                  <c:v>Okt21</c:v>
                </c:pt>
                <c:pt idx="110">
                  <c:v>Nov21</c:v>
                </c:pt>
                <c:pt idx="111">
                  <c:v>Dez21</c:v>
                </c:pt>
                <c:pt idx="112">
                  <c:v>Jan22</c:v>
                </c:pt>
                <c:pt idx="113">
                  <c:v>Feb22</c:v>
                </c:pt>
                <c:pt idx="114">
                  <c:v>Mar22</c:v>
                </c:pt>
                <c:pt idx="115">
                  <c:v>Apr22</c:v>
                </c:pt>
                <c:pt idx="116">
                  <c:v>Mai22</c:v>
                </c:pt>
                <c:pt idx="117">
                  <c:v>Jun22</c:v>
                </c:pt>
                <c:pt idx="118">
                  <c:v>Jul22</c:v>
                </c:pt>
                <c:pt idx="119">
                  <c:v>Aug22</c:v>
                </c:pt>
                <c:pt idx="120">
                  <c:v>Sep22</c:v>
                </c:pt>
                <c:pt idx="121">
                  <c:v>Okt22</c:v>
                </c:pt>
                <c:pt idx="122">
                  <c:v>Nov22</c:v>
                </c:pt>
                <c:pt idx="123">
                  <c:v>Dez22</c:v>
                </c:pt>
                <c:pt idx="124">
                  <c:v>Jan23</c:v>
                </c:pt>
                <c:pt idx="125">
                  <c:v>Feb23</c:v>
                </c:pt>
                <c:pt idx="126">
                  <c:v>Mar23</c:v>
                </c:pt>
                <c:pt idx="127">
                  <c:v>Apr23</c:v>
                </c:pt>
                <c:pt idx="128">
                  <c:v>Mai23</c:v>
                </c:pt>
                <c:pt idx="129">
                  <c:v>Jun23</c:v>
                </c:pt>
                <c:pt idx="130">
                  <c:v>Jul23</c:v>
                </c:pt>
                <c:pt idx="131">
                  <c:v>Aug23</c:v>
                </c:pt>
                <c:pt idx="132">
                  <c:v>Sep23</c:v>
                </c:pt>
                <c:pt idx="133">
                  <c:v>Okt23</c:v>
                </c:pt>
                <c:pt idx="134">
                  <c:v>Nov23</c:v>
                </c:pt>
                <c:pt idx="135">
                  <c:v>Dez23</c:v>
                </c:pt>
                <c:pt idx="136">
                  <c:v>Jan24</c:v>
                </c:pt>
                <c:pt idx="137">
                  <c:v>Feb24</c:v>
                </c:pt>
                <c:pt idx="138">
                  <c:v>Mar24</c:v>
                </c:pt>
                <c:pt idx="139">
                  <c:v>Apr24</c:v>
                </c:pt>
                <c:pt idx="140">
                  <c:v>Mai24</c:v>
                </c:pt>
                <c:pt idx="141">
                  <c:v>Jun24</c:v>
                </c:pt>
                <c:pt idx="142">
                  <c:v>Jul24</c:v>
                </c:pt>
                <c:pt idx="143">
                  <c:v>Aug24</c:v>
                </c:pt>
                <c:pt idx="144">
                  <c:v>Sep24</c:v>
                </c:pt>
                <c:pt idx="145">
                  <c:v>Okt24</c:v>
                </c:pt>
                <c:pt idx="146">
                  <c:v>Nov24</c:v>
                </c:pt>
                <c:pt idx="147">
                  <c:v>Dez24</c:v>
                </c:pt>
                <c:pt idx="148">
                  <c:v>Jan25</c:v>
                </c:pt>
                <c:pt idx="149">
                  <c:v>Feb25</c:v>
                </c:pt>
                <c:pt idx="150">
                  <c:v>Mar25</c:v>
                </c:pt>
                <c:pt idx="151">
                  <c:v>Apr25</c:v>
                </c:pt>
                <c:pt idx="152">
                  <c:v>Mai25</c:v>
                </c:pt>
                <c:pt idx="153">
                  <c:v>Jun25</c:v>
                </c:pt>
                <c:pt idx="154">
                  <c:v>Jul25</c:v>
                </c:pt>
              </c:strCache>
            </c:strRef>
          </c:cat>
          <c:val>
            <c:numRef>
              <c:f>Total!$B$9:$EZ$9</c:f>
              <c:numCache>
                <c:formatCode>0</c:formatCode>
                <c:ptCount val="155"/>
                <c:pt idx="0">
                  <c:v>131</c:v>
                </c:pt>
                <c:pt idx="1">
                  <c:v>1202</c:v>
                </c:pt>
                <c:pt idx="2">
                  <c:v>778</c:v>
                </c:pt>
                <c:pt idx="3">
                  <c:v>338</c:v>
                </c:pt>
                <c:pt idx="4">
                  <c:v>713</c:v>
                </c:pt>
                <c:pt idx="5">
                  <c:v>679</c:v>
                </c:pt>
                <c:pt idx="6">
                  <c:v>1437</c:v>
                </c:pt>
                <c:pt idx="7">
                  <c:v>1922</c:v>
                </c:pt>
                <c:pt idx="8">
                  <c:v>2030</c:v>
                </c:pt>
                <c:pt idx="9">
                  <c:v>2577</c:v>
                </c:pt>
                <c:pt idx="10">
                  <c:v>2896</c:v>
                </c:pt>
                <c:pt idx="11">
                  <c:v>2664</c:v>
                </c:pt>
                <c:pt idx="12">
                  <c:v>1976</c:v>
                </c:pt>
                <c:pt idx="13">
                  <c:v>1252</c:v>
                </c:pt>
                <c:pt idx="14">
                  <c:v>715</c:v>
                </c:pt>
                <c:pt idx="15">
                  <c:v>837</c:v>
                </c:pt>
                <c:pt idx="16">
                  <c:v>802</c:v>
                </c:pt>
                <c:pt idx="17">
                  <c:v>1129</c:v>
                </c:pt>
                <c:pt idx="18">
                  <c:v>2155</c:v>
                </c:pt>
                <c:pt idx="19">
                  <c:v>2283</c:v>
                </c:pt>
                <c:pt idx="20">
                  <c:v>2428</c:v>
                </c:pt>
                <c:pt idx="21">
                  <c:v>2825</c:v>
                </c:pt>
                <c:pt idx="22">
                  <c:v>2244</c:v>
                </c:pt>
                <c:pt idx="23">
                  <c:v>2231</c:v>
                </c:pt>
                <c:pt idx="24">
                  <c:v>2188</c:v>
                </c:pt>
                <c:pt idx="25">
                  <c:v>1547</c:v>
                </c:pt>
                <c:pt idx="26">
                  <c:v>834</c:v>
                </c:pt>
                <c:pt idx="27">
                  <c:v>484</c:v>
                </c:pt>
                <c:pt idx="28">
                  <c:v>513</c:v>
                </c:pt>
                <c:pt idx="29">
                  <c:v>752</c:v>
                </c:pt>
                <c:pt idx="30">
                  <c:v>1945</c:v>
                </c:pt>
                <c:pt idx="31">
                  <c:v>2454</c:v>
                </c:pt>
                <c:pt idx="32">
                  <c:v>2420</c:v>
                </c:pt>
                <c:pt idx="33">
                  <c:v>2834</c:v>
                </c:pt>
                <c:pt idx="34">
                  <c:v>2993</c:v>
                </c:pt>
                <c:pt idx="35">
                  <c:v>2326</c:v>
                </c:pt>
                <c:pt idx="36">
                  <c:v>1849</c:v>
                </c:pt>
                <c:pt idx="37">
                  <c:v>1343</c:v>
                </c:pt>
                <c:pt idx="38">
                  <c:v>1003</c:v>
                </c:pt>
                <c:pt idx="39">
                  <c:v>870</c:v>
                </c:pt>
                <c:pt idx="40">
                  <c:v>570</c:v>
                </c:pt>
                <c:pt idx="41">
                  <c:v>842</c:v>
                </c:pt>
                <c:pt idx="42">
                  <c:v>1773</c:v>
                </c:pt>
                <c:pt idx="43">
                  <c:v>1899</c:v>
                </c:pt>
                <c:pt idx="44">
                  <c:v>2385</c:v>
                </c:pt>
                <c:pt idx="45">
                  <c:v>2198</c:v>
                </c:pt>
                <c:pt idx="46">
                  <c:v>2596</c:v>
                </c:pt>
                <c:pt idx="47">
                  <c:v>2512</c:v>
                </c:pt>
                <c:pt idx="48">
                  <c:v>2009</c:v>
                </c:pt>
                <c:pt idx="49">
                  <c:v>1203</c:v>
                </c:pt>
                <c:pt idx="50">
                  <c:v>682</c:v>
                </c:pt>
                <c:pt idx="51">
                  <c:v>784</c:v>
                </c:pt>
                <c:pt idx="52">
                  <c:v>177</c:v>
                </c:pt>
                <c:pt idx="53">
                  <c:v>1108</c:v>
                </c:pt>
                <c:pt idx="54">
                  <c:v>1910</c:v>
                </c:pt>
                <c:pt idx="55">
                  <c:v>2362</c:v>
                </c:pt>
                <c:pt idx="56">
                  <c:v>2522</c:v>
                </c:pt>
                <c:pt idx="57">
                  <c:v>2824</c:v>
                </c:pt>
                <c:pt idx="58">
                  <c:v>2409</c:v>
                </c:pt>
                <c:pt idx="59">
                  <c:v>2250</c:v>
                </c:pt>
                <c:pt idx="60">
                  <c:v>1769</c:v>
                </c:pt>
                <c:pt idx="61">
                  <c:v>1671</c:v>
                </c:pt>
                <c:pt idx="62">
                  <c:v>735</c:v>
                </c:pt>
                <c:pt idx="63">
                  <c:v>291</c:v>
                </c:pt>
                <c:pt idx="64">
                  <c:v>652</c:v>
                </c:pt>
                <c:pt idx="65">
                  <c:v>824</c:v>
                </c:pt>
                <c:pt idx="66">
                  <c:v>1302</c:v>
                </c:pt>
                <c:pt idx="67">
                  <c:v>2501</c:v>
                </c:pt>
                <c:pt idx="68">
                  <c:v>2322</c:v>
                </c:pt>
                <c:pt idx="69">
                  <c:v>2862</c:v>
                </c:pt>
                <c:pt idx="70">
                  <c:v>2831</c:v>
                </c:pt>
                <c:pt idx="71">
                  <c:v>2317</c:v>
                </c:pt>
                <c:pt idx="72">
                  <c:v>2174</c:v>
                </c:pt>
                <c:pt idx="73">
                  <c:v>1660</c:v>
                </c:pt>
                <c:pt idx="74">
                  <c:v>757</c:v>
                </c:pt>
                <c:pt idx="75">
                  <c:v>479</c:v>
                </c:pt>
                <c:pt idx="76">
                  <c:v>735</c:v>
                </c:pt>
                <c:pt idx="77">
                  <c:v>1485</c:v>
                </c:pt>
                <c:pt idx="78">
                  <c:v>2014</c:v>
                </c:pt>
                <c:pt idx="79">
                  <c:v>2154</c:v>
                </c:pt>
                <c:pt idx="80">
                  <c:v>2239</c:v>
                </c:pt>
                <c:pt idx="81">
                  <c:v>2699</c:v>
                </c:pt>
                <c:pt idx="82">
                  <c:v>2737</c:v>
                </c:pt>
                <c:pt idx="83">
                  <c:v>2438</c:v>
                </c:pt>
                <c:pt idx="84">
                  <c:v>2074</c:v>
                </c:pt>
                <c:pt idx="85">
                  <c:v>1244</c:v>
                </c:pt>
                <c:pt idx="86">
                  <c:v>637</c:v>
                </c:pt>
                <c:pt idx="87">
                  <c:v>602</c:v>
                </c:pt>
                <c:pt idx="88">
                  <c:v>1056</c:v>
                </c:pt>
                <c:pt idx="89">
                  <c:v>1279</c:v>
                </c:pt>
                <c:pt idx="90">
                  <c:v>2024</c:v>
                </c:pt>
                <c:pt idx="91">
                  <c:v>531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314.27999999999884</c:v>
                </c:pt>
                <c:pt idx="112">
                  <c:v>2657.4500000000116</c:v>
                </c:pt>
                <c:pt idx="113">
                  <c:v>4031.5499999999884</c:v>
                </c:pt>
                <c:pt idx="114">
                  <c:v>6668</c:v>
                </c:pt>
                <c:pt idx="115">
                  <c:v>8074</c:v>
                </c:pt>
                <c:pt idx="116">
                  <c:v>10209</c:v>
                </c:pt>
                <c:pt idx="117">
                  <c:v>10114</c:v>
                </c:pt>
                <c:pt idx="118">
                  <c:v>11644</c:v>
                </c:pt>
                <c:pt idx="119">
                  <c:v>9843</c:v>
                </c:pt>
                <c:pt idx="120">
                  <c:v>6692</c:v>
                </c:pt>
                <c:pt idx="121">
                  <c:v>4810</c:v>
                </c:pt>
                <c:pt idx="122">
                  <c:v>2534</c:v>
                </c:pt>
                <c:pt idx="123">
                  <c:v>894</c:v>
                </c:pt>
                <c:pt idx="124">
                  <c:v>949</c:v>
                </c:pt>
                <c:pt idx="125">
                  <c:v>4547</c:v>
                </c:pt>
                <c:pt idx="126">
                  <c:v>5451</c:v>
                </c:pt>
                <c:pt idx="127">
                  <c:v>6761</c:v>
                </c:pt>
                <c:pt idx="128">
                  <c:v>8499</c:v>
                </c:pt>
                <c:pt idx="129">
                  <c:v>10670</c:v>
                </c:pt>
                <c:pt idx="130">
                  <c:v>9012</c:v>
                </c:pt>
                <c:pt idx="131">
                  <c:v>7732</c:v>
                </c:pt>
                <c:pt idx="132">
                  <c:v>6589</c:v>
                </c:pt>
                <c:pt idx="133">
                  <c:v>4200</c:v>
                </c:pt>
                <c:pt idx="134">
                  <c:v>1897</c:v>
                </c:pt>
                <c:pt idx="135">
                  <c:v>1219</c:v>
                </c:pt>
                <c:pt idx="136">
                  <c:v>1709</c:v>
                </c:pt>
                <c:pt idx="137">
                  <c:v>3331</c:v>
                </c:pt>
                <c:pt idx="138">
                  <c:v>5056</c:v>
                </c:pt>
                <c:pt idx="139">
                  <c:v>6673</c:v>
                </c:pt>
                <c:pt idx="140">
                  <c:v>6991</c:v>
                </c:pt>
                <c:pt idx="141">
                  <c:v>6900</c:v>
                </c:pt>
                <c:pt idx="142">
                  <c:v>8181</c:v>
                </c:pt>
                <c:pt idx="143">
                  <c:v>8527</c:v>
                </c:pt>
                <c:pt idx="144">
                  <c:v>5327</c:v>
                </c:pt>
                <c:pt idx="145">
                  <c:v>3511</c:v>
                </c:pt>
                <c:pt idx="146">
                  <c:v>1796</c:v>
                </c:pt>
                <c:pt idx="147">
                  <c:v>991</c:v>
                </c:pt>
                <c:pt idx="148">
                  <c:v>1550</c:v>
                </c:pt>
                <c:pt idx="149">
                  <c:v>2910</c:v>
                </c:pt>
                <c:pt idx="150">
                  <c:v>5657</c:v>
                </c:pt>
                <c:pt idx="151">
                  <c:v>7964</c:v>
                </c:pt>
                <c:pt idx="152">
                  <c:v>8005</c:v>
                </c:pt>
                <c:pt idx="153">
                  <c:v>9629</c:v>
                </c:pt>
                <c:pt idx="154">
                  <c:v>3941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794232"/>
        <c:axId val="845804424"/>
        <c:axId val="0"/>
      </c:bar3DChart>
      <c:catAx>
        <c:axId val="845794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04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5804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942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5069841566591888"/>
          <c:y val="6.9705269750128418E-2"/>
          <c:w val="0.12430167597765363"/>
          <c:h val="3.753351206434316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April 2013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3461538461538458E-2"/>
          <c:y val="0.23842917251051893"/>
          <c:w val="0.7663461538461539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'Apr13'!$A$3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'Apr13'!$C$3:$AG$3</c:f>
              <c:numCache>
                <c:formatCode>0.0</c:formatCode>
                <c:ptCount val="31"/>
                <c:pt idx="0">
                  <c:v>15</c:v>
                </c:pt>
                <c:pt idx="1">
                  <c:v>14.988</c:v>
                </c:pt>
                <c:pt idx="2">
                  <c:v>15</c:v>
                </c:pt>
                <c:pt idx="3">
                  <c:v>13.073</c:v>
                </c:pt>
                <c:pt idx="4">
                  <c:v>5.4909999999999997</c:v>
                </c:pt>
                <c:pt idx="5">
                  <c:v>9.4450000000000003</c:v>
                </c:pt>
                <c:pt idx="6">
                  <c:v>9.4160000000000004</c:v>
                </c:pt>
                <c:pt idx="7">
                  <c:v>14.177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14.4</c:v>
                </c:pt>
                <c:pt idx="14">
                  <c:v>15</c:v>
                </c:pt>
                <c:pt idx="15">
                  <c:v>15</c:v>
                </c:pt>
                <c:pt idx="16">
                  <c:v>14.084</c:v>
                </c:pt>
                <c:pt idx="17">
                  <c:v>15</c:v>
                </c:pt>
                <c:pt idx="18">
                  <c:v>2.0710000000000002</c:v>
                </c:pt>
                <c:pt idx="19">
                  <c:v>15</c:v>
                </c:pt>
                <c:pt idx="20">
                  <c:v>5.6079999999999997</c:v>
                </c:pt>
                <c:pt idx="21">
                  <c:v>6.02</c:v>
                </c:pt>
                <c:pt idx="22">
                  <c:v>15</c:v>
                </c:pt>
                <c:pt idx="23">
                  <c:v>14.544</c:v>
                </c:pt>
                <c:pt idx="24">
                  <c:v>14.321999999999999</c:v>
                </c:pt>
                <c:pt idx="25">
                  <c:v>15</c:v>
                </c:pt>
                <c:pt idx="26">
                  <c:v>6.1769999999999996</c:v>
                </c:pt>
                <c:pt idx="27">
                  <c:v>15</c:v>
                </c:pt>
                <c:pt idx="28">
                  <c:v>5.6379999999999999</c:v>
                </c:pt>
                <c:pt idx="29">
                  <c:v>12.622999999999999</c:v>
                </c:pt>
              </c:numCache>
            </c:numRef>
          </c:val>
        </c:ser>
        <c:ser>
          <c:idx val="1"/>
          <c:order val="1"/>
          <c:tx>
            <c:strRef>
              <c:f>'Apr13'!$A$4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'Apr13'!$C$4:$AG$4</c:f>
              <c:numCache>
                <c:formatCode>0.0</c:formatCode>
                <c:ptCount val="31"/>
                <c:pt idx="0">
                  <c:v>91.2</c:v>
                </c:pt>
                <c:pt idx="1">
                  <c:v>86.8</c:v>
                </c:pt>
                <c:pt idx="2">
                  <c:v>50.9</c:v>
                </c:pt>
                <c:pt idx="3">
                  <c:v>57.4</c:v>
                </c:pt>
                <c:pt idx="4">
                  <c:v>27.8</c:v>
                </c:pt>
                <c:pt idx="5">
                  <c:v>41.4</c:v>
                </c:pt>
                <c:pt idx="6">
                  <c:v>34.700000000000003</c:v>
                </c:pt>
                <c:pt idx="7">
                  <c:v>36.6</c:v>
                </c:pt>
                <c:pt idx="8">
                  <c:v>44.8</c:v>
                </c:pt>
                <c:pt idx="9">
                  <c:v>77.8</c:v>
                </c:pt>
                <c:pt idx="10">
                  <c:v>52.5</c:v>
                </c:pt>
                <c:pt idx="11">
                  <c:v>81.900000000000006</c:v>
                </c:pt>
                <c:pt idx="12">
                  <c:v>86.1</c:v>
                </c:pt>
                <c:pt idx="13">
                  <c:v>111.1</c:v>
                </c:pt>
                <c:pt idx="14">
                  <c:v>103.5</c:v>
                </c:pt>
                <c:pt idx="15">
                  <c:v>92.4</c:v>
                </c:pt>
                <c:pt idx="16">
                  <c:v>104.5</c:v>
                </c:pt>
                <c:pt idx="17">
                  <c:v>91.2</c:v>
                </c:pt>
                <c:pt idx="18">
                  <c:v>13.1</c:v>
                </c:pt>
                <c:pt idx="19">
                  <c:v>50.5</c:v>
                </c:pt>
                <c:pt idx="20">
                  <c:v>31.6</c:v>
                </c:pt>
                <c:pt idx="21">
                  <c:v>30.4</c:v>
                </c:pt>
                <c:pt idx="22">
                  <c:v>85.6</c:v>
                </c:pt>
                <c:pt idx="23">
                  <c:v>112.7</c:v>
                </c:pt>
                <c:pt idx="24">
                  <c:v>113.1</c:v>
                </c:pt>
                <c:pt idx="25">
                  <c:v>59.5</c:v>
                </c:pt>
                <c:pt idx="26">
                  <c:v>24.3</c:v>
                </c:pt>
                <c:pt idx="27">
                  <c:v>59.9</c:v>
                </c:pt>
                <c:pt idx="28">
                  <c:v>27.9</c:v>
                </c:pt>
                <c:pt idx="29">
                  <c:v>39.9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09912"/>
        <c:axId val="845816576"/>
        <c:axId val="834392312"/>
      </c:bar3DChart>
      <c:catAx>
        <c:axId val="845809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1657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16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09912"/>
        <c:crossesAt val="1"/>
        <c:crossBetween val="between"/>
      </c:valAx>
      <c:serAx>
        <c:axId val="83439231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1657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377166931894594"/>
          <c:y val="0.56663083690920002"/>
          <c:w val="0.98647712236571472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Oktober 2020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'Okt20'!$C$3:$AG$3</c:f>
              <c:numCache>
                <c:formatCode>0.0</c:formatCode>
                <c:ptCount val="31"/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'Okt20'!$C$4:$AG$4</c:f>
              <c:numCache>
                <c:formatCode>0</c:formatCode>
                <c:ptCount val="3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15360"/>
        <c:axId val="845911048"/>
        <c:axId val="834236280"/>
      </c:bar3DChart>
      <c:catAx>
        <c:axId val="84591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1104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11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15360"/>
        <c:crossesAt val="1"/>
        <c:crossBetween val="between"/>
      </c:valAx>
      <c:serAx>
        <c:axId val="83423628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1104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November 2020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'Nov20'!$C$3:$AG$3</c:f>
              <c:numCache>
                <c:formatCode>0.0</c:formatCode>
                <c:ptCount val="31"/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'Nov20'!$C$4:$AG$4</c:f>
              <c:numCache>
                <c:formatCode>0</c:formatCode>
                <c:ptCount val="3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09480"/>
        <c:axId val="845909872"/>
        <c:axId val="834239248"/>
      </c:bar3DChart>
      <c:catAx>
        <c:axId val="845909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0987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09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09480"/>
        <c:crossesAt val="1"/>
        <c:crossBetween val="between"/>
      </c:valAx>
      <c:serAx>
        <c:axId val="834239248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0987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Dezember 2020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'Dez20'!$C$3:$AG$3</c:f>
              <c:numCache>
                <c:formatCode>0.0</c:formatCode>
                <c:ptCount val="31"/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'Dez20'!$C$4:$AG$4</c:f>
              <c:numCache>
                <c:formatCode>0</c:formatCode>
                <c:ptCount val="3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08696"/>
        <c:axId val="845911832"/>
        <c:axId val="834245184"/>
      </c:bar3DChart>
      <c:catAx>
        <c:axId val="845908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1183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11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08696"/>
        <c:crossesAt val="1"/>
        <c:crossBetween val="between"/>
      </c:valAx>
      <c:serAx>
        <c:axId val="834245184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1183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Januar 2021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'Jan21'!$C$3:$AG$3</c:f>
              <c:numCache>
                <c:formatCode>0.0</c:formatCode>
                <c:ptCount val="31"/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'Jan21'!$C$4:$AG$4</c:f>
              <c:numCache>
                <c:formatCode>0</c:formatCode>
                <c:ptCount val="3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12224"/>
        <c:axId val="845918104"/>
        <c:axId val="834244336"/>
      </c:bar3DChart>
      <c:catAx>
        <c:axId val="84591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1810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18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12224"/>
        <c:crossesAt val="1"/>
        <c:crossBetween val="between"/>
      </c:valAx>
      <c:serAx>
        <c:axId val="834244336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1810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Februar 2021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'Feb21'!$C$3:$AG$3</c:f>
              <c:numCache>
                <c:formatCode>0.0</c:formatCode>
                <c:ptCount val="31"/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'Feb21'!$C$4:$AG$4</c:f>
              <c:numCache>
                <c:formatCode>0</c:formatCode>
                <c:ptCount val="3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23592"/>
        <c:axId val="845927904"/>
        <c:axId val="834243488"/>
      </c:bar3DChart>
      <c:catAx>
        <c:axId val="845923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2790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27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23592"/>
        <c:crossesAt val="1"/>
        <c:crossBetween val="between"/>
      </c:valAx>
      <c:serAx>
        <c:axId val="834243488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2790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März 2021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'Mar21'!$C$3:$AG$3</c:f>
              <c:numCache>
                <c:formatCode>0.0</c:formatCode>
                <c:ptCount val="31"/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'Mar21'!$C$4:$AG$4</c:f>
              <c:numCache>
                <c:formatCode>0</c:formatCode>
                <c:ptCount val="3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23984"/>
        <c:axId val="845930256"/>
        <c:axId val="834239672"/>
      </c:bar3DChart>
      <c:catAx>
        <c:axId val="84592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3025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30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23984"/>
        <c:crossesAt val="1"/>
        <c:crossBetween val="between"/>
      </c:valAx>
      <c:serAx>
        <c:axId val="83423967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3025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April 2021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'Apr21'!$C$3:$AG$3</c:f>
              <c:numCache>
                <c:formatCode>0.0</c:formatCode>
                <c:ptCount val="31"/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'Apr21'!$C$4:$AG$4</c:f>
              <c:numCache>
                <c:formatCode>0</c:formatCode>
                <c:ptCount val="3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22416"/>
        <c:axId val="845926728"/>
        <c:axId val="834246032"/>
      </c:bar3DChart>
      <c:catAx>
        <c:axId val="84592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2672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26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22416"/>
        <c:crossesAt val="1"/>
        <c:crossBetween val="between"/>
      </c:valAx>
      <c:serAx>
        <c:axId val="83424603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2672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Mai 2021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'Mai21'!$C$3:$AG$3</c:f>
              <c:numCache>
                <c:formatCode>0.0</c:formatCode>
                <c:ptCount val="31"/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'Mai21'!$C$4:$AG$4</c:f>
              <c:numCache>
                <c:formatCode>0</c:formatCode>
                <c:ptCount val="3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28688"/>
        <c:axId val="845921632"/>
        <c:axId val="834238824"/>
      </c:bar3DChart>
      <c:catAx>
        <c:axId val="84592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2163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21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28688"/>
        <c:crossesAt val="1"/>
        <c:crossBetween val="between"/>
      </c:valAx>
      <c:serAx>
        <c:axId val="834238824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2163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Juni 2021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'Jun21'!$C$3:$AG$3</c:f>
              <c:numCache>
                <c:formatCode>0.0</c:formatCode>
                <c:ptCount val="31"/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'Jun21'!$C$4:$AG$4</c:f>
              <c:numCache>
                <c:formatCode>0</c:formatCode>
                <c:ptCount val="3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20848"/>
        <c:axId val="845922024"/>
        <c:axId val="834247728"/>
      </c:bar3DChart>
      <c:catAx>
        <c:axId val="84592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2202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22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20848"/>
        <c:crossesAt val="1"/>
        <c:crossBetween val="between"/>
      </c:valAx>
      <c:serAx>
        <c:axId val="834247728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2202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Juli 2021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'Jul21'!$C$3:$AG$3</c:f>
              <c:numCache>
                <c:formatCode>0.0</c:formatCode>
                <c:ptCount val="31"/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'Jul21'!$C$4:$AG$4</c:f>
              <c:numCache>
                <c:formatCode>0</c:formatCode>
                <c:ptCount val="3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19672"/>
        <c:axId val="845920456"/>
        <c:axId val="834240520"/>
      </c:bar3DChart>
      <c:catAx>
        <c:axId val="845919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2045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20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19672"/>
        <c:crossesAt val="1"/>
        <c:crossBetween val="between"/>
      </c:valAx>
      <c:serAx>
        <c:axId val="83424052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2045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Mai 2013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3461538461538458E-2"/>
          <c:y val="0.23842917251051893"/>
          <c:w val="0.7663461538461539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'Mai13'!$A$3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'Mai13'!$C$3:$AG$3</c:f>
              <c:numCache>
                <c:formatCode>0.0</c:formatCode>
                <c:ptCount val="31"/>
                <c:pt idx="0">
                  <c:v>14.984999999999999</c:v>
                </c:pt>
                <c:pt idx="1">
                  <c:v>14.948</c:v>
                </c:pt>
                <c:pt idx="2">
                  <c:v>15</c:v>
                </c:pt>
                <c:pt idx="3">
                  <c:v>8.2949999999999999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4.9279999999999999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13.865</c:v>
                </c:pt>
                <c:pt idx="15">
                  <c:v>13.493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8.7810000000000006</c:v>
                </c:pt>
                <c:pt idx="21">
                  <c:v>3.161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4.8659999999999997</c:v>
                </c:pt>
              </c:numCache>
            </c:numRef>
          </c:val>
        </c:ser>
        <c:ser>
          <c:idx val="1"/>
          <c:order val="1"/>
          <c:tx>
            <c:strRef>
              <c:f>'Mai13'!$A$4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'Mai13'!$C$4:$AG$4</c:f>
              <c:numCache>
                <c:formatCode>0.0</c:formatCode>
                <c:ptCount val="31"/>
                <c:pt idx="0">
                  <c:v>92.5</c:v>
                </c:pt>
                <c:pt idx="1">
                  <c:v>87.5</c:v>
                </c:pt>
                <c:pt idx="2">
                  <c:v>38.4</c:v>
                </c:pt>
                <c:pt idx="3">
                  <c:v>35.9</c:v>
                </c:pt>
                <c:pt idx="4">
                  <c:v>81.900000000000006</c:v>
                </c:pt>
                <c:pt idx="5">
                  <c:v>44.9</c:v>
                </c:pt>
                <c:pt idx="6">
                  <c:v>86.4</c:v>
                </c:pt>
                <c:pt idx="7">
                  <c:v>109.2</c:v>
                </c:pt>
                <c:pt idx="8">
                  <c:v>54.6</c:v>
                </c:pt>
                <c:pt idx="9">
                  <c:v>25.9</c:v>
                </c:pt>
                <c:pt idx="10">
                  <c:v>49.4</c:v>
                </c:pt>
                <c:pt idx="11">
                  <c:v>68.3</c:v>
                </c:pt>
                <c:pt idx="12">
                  <c:v>79.3</c:v>
                </c:pt>
                <c:pt idx="13">
                  <c:v>118.6</c:v>
                </c:pt>
                <c:pt idx="14">
                  <c:v>57</c:v>
                </c:pt>
                <c:pt idx="15">
                  <c:v>46.3</c:v>
                </c:pt>
                <c:pt idx="16">
                  <c:v>53.1</c:v>
                </c:pt>
                <c:pt idx="17">
                  <c:v>103.3</c:v>
                </c:pt>
                <c:pt idx="18">
                  <c:v>71.900000000000006</c:v>
                </c:pt>
                <c:pt idx="19">
                  <c:v>66.400000000000006</c:v>
                </c:pt>
                <c:pt idx="20">
                  <c:v>40.6</c:v>
                </c:pt>
                <c:pt idx="21">
                  <c:v>20</c:v>
                </c:pt>
                <c:pt idx="22">
                  <c:v>63.3</c:v>
                </c:pt>
                <c:pt idx="23">
                  <c:v>64</c:v>
                </c:pt>
                <c:pt idx="24">
                  <c:v>77.3</c:v>
                </c:pt>
                <c:pt idx="25">
                  <c:v>50.1</c:v>
                </c:pt>
                <c:pt idx="26">
                  <c:v>120.9</c:v>
                </c:pt>
                <c:pt idx="27">
                  <c:v>67.400000000000006</c:v>
                </c:pt>
                <c:pt idx="28">
                  <c:v>56.6</c:v>
                </c:pt>
                <c:pt idx="29">
                  <c:v>73.5</c:v>
                </c:pt>
                <c:pt idx="30">
                  <c:v>27.6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13832"/>
        <c:axId val="845812264"/>
        <c:axId val="834393584"/>
      </c:bar3DChart>
      <c:catAx>
        <c:axId val="845813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1226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12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13832"/>
        <c:crossesAt val="1"/>
        <c:crossBetween val="between"/>
      </c:valAx>
      <c:serAx>
        <c:axId val="834393584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1226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377166931894594"/>
          <c:y val="0.56663083690920002"/>
          <c:w val="0.98647712236571472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August 2021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'Aug21'!$C$3:$AG$3</c:f>
              <c:numCache>
                <c:formatCode>0.0</c:formatCode>
                <c:ptCount val="31"/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'Aug21'!$C$4:$AG$4</c:f>
              <c:numCache>
                <c:formatCode>0</c:formatCode>
                <c:ptCount val="3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27120"/>
        <c:axId val="845922808"/>
        <c:axId val="868630120"/>
      </c:bar3DChart>
      <c:catAx>
        <c:axId val="84592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2280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22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27120"/>
        <c:crossesAt val="1"/>
        <c:crossBetween val="between"/>
      </c:valAx>
      <c:serAx>
        <c:axId val="86863012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2280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September 2021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'Sep21'!$C$3:$AG$3</c:f>
              <c:numCache>
                <c:formatCode>0.0</c:formatCode>
                <c:ptCount val="31"/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'Sep21'!$C$4:$AG$4</c:f>
              <c:numCache>
                <c:formatCode>0</c:formatCode>
                <c:ptCount val="3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18496"/>
        <c:axId val="845923200"/>
        <c:axId val="868631816"/>
      </c:bar3DChart>
      <c:catAx>
        <c:axId val="84591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2320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23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18496"/>
        <c:crossesAt val="1"/>
        <c:crossBetween val="between"/>
      </c:valAx>
      <c:serAx>
        <c:axId val="868631816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2320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Oktober 2021</a:t>
            </a:r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'Okt21'!$C$3:$AG$3</c:f>
              <c:numCache>
                <c:formatCode>0.0</c:formatCode>
                <c:ptCount val="31"/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'Okt21'!$C$4:$AG$4</c:f>
              <c:numCache>
                <c:formatCode>0</c:formatCode>
                <c:ptCount val="3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20064"/>
        <c:axId val="845925160"/>
        <c:axId val="868625880"/>
      </c:bar3DChart>
      <c:catAx>
        <c:axId val="84592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2516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25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20064"/>
        <c:crossesAt val="1"/>
        <c:crossBetween val="between"/>
      </c:valAx>
      <c:serAx>
        <c:axId val="86862588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2516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November 2021</a:t>
            </a:r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'Nov21'!$C$3:$AG$3</c:f>
              <c:numCache>
                <c:formatCode>0.0</c:formatCode>
                <c:ptCount val="31"/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'Nov21'!$C$4:$AG$4</c:f>
              <c:numCache>
                <c:formatCode>0</c:formatCode>
                <c:ptCount val="3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18888"/>
        <c:axId val="845919280"/>
        <c:axId val="868636480"/>
      </c:bar3DChart>
      <c:catAx>
        <c:axId val="845918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1928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1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18888"/>
        <c:crossesAt val="1"/>
        <c:crossBetween val="between"/>
      </c:valAx>
      <c:serAx>
        <c:axId val="86863648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1928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Dezember 2021</a:t>
            </a:r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'Dez21'!$C$3:$AG$3</c:f>
              <c:numCache>
                <c:formatCode>0.0</c:formatCode>
                <c:ptCount val="31"/>
                <c:pt idx="20">
                  <c:v>1.5</c:v>
                </c:pt>
                <c:pt idx="21">
                  <c:v>5.5</c:v>
                </c:pt>
                <c:pt idx="22">
                  <c:v>10</c:v>
                </c:pt>
                <c:pt idx="23">
                  <c:v>6</c:v>
                </c:pt>
                <c:pt idx="24">
                  <c:v>7</c:v>
                </c:pt>
                <c:pt idx="25">
                  <c:v>7</c:v>
                </c:pt>
                <c:pt idx="26">
                  <c:v>4</c:v>
                </c:pt>
                <c:pt idx="27">
                  <c:v>4</c:v>
                </c:pt>
                <c:pt idx="28">
                  <c:v>3</c:v>
                </c:pt>
                <c:pt idx="29">
                  <c:v>30</c:v>
                </c:pt>
                <c:pt idx="30">
                  <c:v>25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'Dez21'!$C$4:$AG$4</c:f>
              <c:numCache>
                <c:formatCode>0</c:formatCode>
                <c:ptCount val="31"/>
                <c:pt idx="20">
                  <c:v>2</c:v>
                </c:pt>
                <c:pt idx="21">
                  <c:v>22</c:v>
                </c:pt>
                <c:pt idx="22">
                  <c:v>40</c:v>
                </c:pt>
                <c:pt idx="23">
                  <c:v>25</c:v>
                </c:pt>
                <c:pt idx="24">
                  <c:v>30</c:v>
                </c:pt>
                <c:pt idx="25">
                  <c:v>30</c:v>
                </c:pt>
                <c:pt idx="26">
                  <c:v>20</c:v>
                </c:pt>
                <c:pt idx="27">
                  <c:v>15</c:v>
                </c:pt>
                <c:pt idx="28">
                  <c:v>10</c:v>
                </c:pt>
                <c:pt idx="29">
                  <c:v>60</c:v>
                </c:pt>
                <c:pt idx="30">
                  <c:v>60.279999999998836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41232"/>
        <c:axId val="845938096"/>
        <c:axId val="868633936"/>
      </c:bar3DChart>
      <c:catAx>
        <c:axId val="84594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3809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3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41232"/>
        <c:crossesAt val="1"/>
        <c:crossBetween val="between"/>
      </c:valAx>
      <c:serAx>
        <c:axId val="868633936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3809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Januar 2022</a:t>
            </a:r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'Jan22'!$C$3:$AG$3</c:f>
              <c:numCache>
                <c:formatCode>0.0</c:formatCode>
                <c:ptCount val="31"/>
                <c:pt idx="0">
                  <c:v>25</c:v>
                </c:pt>
                <c:pt idx="1">
                  <c:v>15</c:v>
                </c:pt>
                <c:pt idx="2">
                  <c:v>15</c:v>
                </c:pt>
                <c:pt idx="3">
                  <c:v>20</c:v>
                </c:pt>
                <c:pt idx="4">
                  <c:v>20</c:v>
                </c:pt>
                <c:pt idx="5">
                  <c:v>24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'Jan22'!$C$4:$AG$4</c:f>
              <c:numCache>
                <c:formatCode>0</c:formatCode>
                <c:ptCount val="31"/>
                <c:pt idx="0">
                  <c:v>75</c:v>
                </c:pt>
                <c:pt idx="1">
                  <c:v>60</c:v>
                </c:pt>
                <c:pt idx="2">
                  <c:v>60</c:v>
                </c:pt>
                <c:pt idx="3">
                  <c:v>65</c:v>
                </c:pt>
                <c:pt idx="4">
                  <c:v>60</c:v>
                </c:pt>
                <c:pt idx="5">
                  <c:v>110</c:v>
                </c:pt>
                <c:pt idx="6">
                  <c:v>42.30599999999977</c:v>
                </c:pt>
                <c:pt idx="7">
                  <c:v>47.946799999999733</c:v>
                </c:pt>
                <c:pt idx="8">
                  <c:v>30.554333333333165</c:v>
                </c:pt>
                <c:pt idx="9">
                  <c:v>42.776066666666431</c:v>
                </c:pt>
                <c:pt idx="10">
                  <c:v>47.946799999999733</c:v>
                </c:pt>
                <c:pt idx="11">
                  <c:v>117.60250773994184</c:v>
                </c:pt>
                <c:pt idx="12">
                  <c:v>116.92272445820805</c:v>
                </c:pt>
                <c:pt idx="13">
                  <c:v>84.293126934987214</c:v>
                </c:pt>
                <c:pt idx="14">
                  <c:v>65.259195046441704</c:v>
                </c:pt>
                <c:pt idx="15">
                  <c:v>55.062445820435187</c:v>
                </c:pt>
                <c:pt idx="16">
                  <c:v>130</c:v>
                </c:pt>
                <c:pt idx="17">
                  <c:v>135</c:v>
                </c:pt>
                <c:pt idx="18">
                  <c:v>75</c:v>
                </c:pt>
                <c:pt idx="19">
                  <c:v>35</c:v>
                </c:pt>
                <c:pt idx="20">
                  <c:v>85</c:v>
                </c:pt>
                <c:pt idx="21">
                  <c:v>135</c:v>
                </c:pt>
                <c:pt idx="22">
                  <c:v>151</c:v>
                </c:pt>
                <c:pt idx="23">
                  <c:v>100</c:v>
                </c:pt>
                <c:pt idx="24">
                  <c:v>60</c:v>
                </c:pt>
                <c:pt idx="25">
                  <c:v>90</c:v>
                </c:pt>
                <c:pt idx="26">
                  <c:v>111</c:v>
                </c:pt>
                <c:pt idx="27">
                  <c:v>150</c:v>
                </c:pt>
                <c:pt idx="28">
                  <c:v>150</c:v>
                </c:pt>
                <c:pt idx="29">
                  <c:v>129</c:v>
                </c:pt>
                <c:pt idx="30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31432"/>
        <c:axId val="845933000"/>
        <c:axId val="868634784"/>
      </c:bar3DChart>
      <c:catAx>
        <c:axId val="845931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3300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33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31432"/>
        <c:crossesAt val="1"/>
        <c:crossBetween val="between"/>
      </c:valAx>
      <c:serAx>
        <c:axId val="868634784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3300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Februar 2022</a:t>
            </a:r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'Feb22'!$C$3:$AG$3</c:f>
              <c:numCache>
                <c:formatCode>0.0</c:formatCode>
                <c:ptCount val="31"/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'Feb22'!$C$4:$AG$4</c:f>
              <c:numCache>
                <c:formatCode>0</c:formatCode>
                <c:ptCount val="31"/>
                <c:pt idx="0">
                  <c:v>0</c:v>
                </c:pt>
                <c:pt idx="1">
                  <c:v>21</c:v>
                </c:pt>
                <c:pt idx="2">
                  <c:v>120</c:v>
                </c:pt>
                <c:pt idx="3">
                  <c:v>150</c:v>
                </c:pt>
                <c:pt idx="4">
                  <c:v>155</c:v>
                </c:pt>
                <c:pt idx="5">
                  <c:v>90</c:v>
                </c:pt>
                <c:pt idx="6">
                  <c:v>166</c:v>
                </c:pt>
                <c:pt idx="7">
                  <c:v>170</c:v>
                </c:pt>
                <c:pt idx="8">
                  <c:v>172</c:v>
                </c:pt>
                <c:pt idx="9">
                  <c:v>125</c:v>
                </c:pt>
                <c:pt idx="10">
                  <c:v>125</c:v>
                </c:pt>
                <c:pt idx="11">
                  <c:v>125</c:v>
                </c:pt>
                <c:pt idx="12">
                  <c:v>125</c:v>
                </c:pt>
                <c:pt idx="13">
                  <c:v>125</c:v>
                </c:pt>
                <c:pt idx="14">
                  <c:v>125</c:v>
                </c:pt>
                <c:pt idx="15">
                  <c:v>140</c:v>
                </c:pt>
                <c:pt idx="16">
                  <c:v>140</c:v>
                </c:pt>
                <c:pt idx="17">
                  <c:v>140</c:v>
                </c:pt>
                <c:pt idx="18">
                  <c:v>140</c:v>
                </c:pt>
                <c:pt idx="19">
                  <c:v>140</c:v>
                </c:pt>
                <c:pt idx="20">
                  <c:v>140</c:v>
                </c:pt>
                <c:pt idx="21">
                  <c:v>140</c:v>
                </c:pt>
                <c:pt idx="22">
                  <c:v>140</c:v>
                </c:pt>
                <c:pt idx="23">
                  <c:v>140</c:v>
                </c:pt>
                <c:pt idx="24">
                  <c:v>140</c:v>
                </c:pt>
                <c:pt idx="25">
                  <c:v>140</c:v>
                </c:pt>
                <c:pt idx="26">
                  <c:v>140</c:v>
                </c:pt>
                <c:pt idx="27">
                  <c:v>140</c:v>
                </c:pt>
                <c:pt idx="28">
                  <c:v>140</c:v>
                </c:pt>
                <c:pt idx="29">
                  <c:v>140</c:v>
                </c:pt>
                <c:pt idx="30">
                  <c:v>138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35744"/>
        <c:axId val="845936136"/>
        <c:axId val="868631392"/>
      </c:bar3DChart>
      <c:catAx>
        <c:axId val="84593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3613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36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35744"/>
        <c:crossesAt val="1"/>
        <c:crossBetween val="between"/>
      </c:valAx>
      <c:serAx>
        <c:axId val="86863139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3613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März 2022</a:t>
            </a:r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'Mar22'!$C$3:$AG$3</c:f>
              <c:numCache>
                <c:formatCode>0.0</c:formatCode>
                <c:ptCount val="31"/>
                <c:pt idx="22">
                  <c:v>40.9</c:v>
                </c:pt>
                <c:pt idx="23">
                  <c:v>41.3</c:v>
                </c:pt>
                <c:pt idx="24">
                  <c:v>39.6</c:v>
                </c:pt>
                <c:pt idx="25">
                  <c:v>41.3</c:v>
                </c:pt>
                <c:pt idx="26">
                  <c:v>41.7</c:v>
                </c:pt>
                <c:pt idx="27">
                  <c:v>40.1</c:v>
                </c:pt>
                <c:pt idx="28">
                  <c:v>51.3</c:v>
                </c:pt>
                <c:pt idx="29">
                  <c:v>12.3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'Mar22'!$C$4:$AG$4</c:f>
              <c:numCache>
                <c:formatCode>0</c:formatCode>
                <c:ptCount val="31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  <c:pt idx="4">
                  <c:v>200</c:v>
                </c:pt>
                <c:pt idx="5">
                  <c:v>200</c:v>
                </c:pt>
                <c:pt idx="6">
                  <c:v>200</c:v>
                </c:pt>
                <c:pt idx="7">
                  <c:v>200</c:v>
                </c:pt>
                <c:pt idx="8">
                  <c:v>200</c:v>
                </c:pt>
                <c:pt idx="9">
                  <c:v>200</c:v>
                </c:pt>
                <c:pt idx="10">
                  <c:v>210.3</c:v>
                </c:pt>
                <c:pt idx="11">
                  <c:v>210.3</c:v>
                </c:pt>
                <c:pt idx="12">
                  <c:v>210.3</c:v>
                </c:pt>
                <c:pt idx="13">
                  <c:v>210.3</c:v>
                </c:pt>
                <c:pt idx="14">
                  <c:v>210.3</c:v>
                </c:pt>
                <c:pt idx="15">
                  <c:v>210.3</c:v>
                </c:pt>
                <c:pt idx="16">
                  <c:v>210.3</c:v>
                </c:pt>
                <c:pt idx="17">
                  <c:v>210.3</c:v>
                </c:pt>
                <c:pt idx="18">
                  <c:v>210.3</c:v>
                </c:pt>
                <c:pt idx="19">
                  <c:v>210.3</c:v>
                </c:pt>
                <c:pt idx="20">
                  <c:v>210.3</c:v>
                </c:pt>
                <c:pt idx="21">
                  <c:v>210.3</c:v>
                </c:pt>
                <c:pt idx="22">
                  <c:v>286</c:v>
                </c:pt>
                <c:pt idx="23">
                  <c:v>291</c:v>
                </c:pt>
                <c:pt idx="24">
                  <c:v>279</c:v>
                </c:pt>
                <c:pt idx="25">
                  <c:v>288</c:v>
                </c:pt>
                <c:pt idx="26">
                  <c:v>298</c:v>
                </c:pt>
                <c:pt idx="27">
                  <c:v>280</c:v>
                </c:pt>
                <c:pt idx="28">
                  <c:v>213</c:v>
                </c:pt>
                <c:pt idx="29">
                  <c:v>128</c:v>
                </c:pt>
                <c:pt idx="30">
                  <c:v>81.5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38488"/>
        <c:axId val="845936920"/>
        <c:axId val="868637328"/>
      </c:bar3DChart>
      <c:catAx>
        <c:axId val="845938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3692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36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38488"/>
        <c:crossesAt val="1"/>
        <c:crossBetween val="between"/>
      </c:valAx>
      <c:serAx>
        <c:axId val="868637328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3692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April 2022</a:t>
            </a:r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'Apr22'!$C$3:$AG$3</c:f>
              <c:numCache>
                <c:formatCode>0.0</c:formatCode>
                <c:ptCount val="31"/>
                <c:pt idx="0">
                  <c:v>2.8</c:v>
                </c:pt>
                <c:pt idx="1">
                  <c:v>1.74</c:v>
                </c:pt>
                <c:pt idx="2">
                  <c:v>6.32</c:v>
                </c:pt>
                <c:pt idx="3">
                  <c:v>60</c:v>
                </c:pt>
                <c:pt idx="4">
                  <c:v>60.1</c:v>
                </c:pt>
                <c:pt idx="5">
                  <c:v>60.1</c:v>
                </c:pt>
                <c:pt idx="6">
                  <c:v>22</c:v>
                </c:pt>
                <c:pt idx="7">
                  <c:v>28.2</c:v>
                </c:pt>
                <c:pt idx="8">
                  <c:v>60.1</c:v>
                </c:pt>
                <c:pt idx="9">
                  <c:v>60</c:v>
                </c:pt>
                <c:pt idx="10">
                  <c:v>52.9</c:v>
                </c:pt>
                <c:pt idx="11">
                  <c:v>53</c:v>
                </c:pt>
                <c:pt idx="12">
                  <c:v>51.7</c:v>
                </c:pt>
                <c:pt idx="13">
                  <c:v>48.5</c:v>
                </c:pt>
                <c:pt idx="14">
                  <c:v>52.3</c:v>
                </c:pt>
                <c:pt idx="15">
                  <c:v>58.8</c:v>
                </c:pt>
                <c:pt idx="16">
                  <c:v>53.7</c:v>
                </c:pt>
                <c:pt idx="17">
                  <c:v>51.7</c:v>
                </c:pt>
                <c:pt idx="18">
                  <c:v>53.4</c:v>
                </c:pt>
                <c:pt idx="19">
                  <c:v>54</c:v>
                </c:pt>
                <c:pt idx="20">
                  <c:v>56.5</c:v>
                </c:pt>
                <c:pt idx="21">
                  <c:v>56.1</c:v>
                </c:pt>
                <c:pt idx="22">
                  <c:v>60.1</c:v>
                </c:pt>
                <c:pt idx="23">
                  <c:v>24.1</c:v>
                </c:pt>
                <c:pt idx="24">
                  <c:v>18.100000000000001</c:v>
                </c:pt>
                <c:pt idx="25">
                  <c:v>60</c:v>
                </c:pt>
                <c:pt idx="26">
                  <c:v>54</c:v>
                </c:pt>
                <c:pt idx="27">
                  <c:v>52.8</c:v>
                </c:pt>
                <c:pt idx="28">
                  <c:v>59.2</c:v>
                </c:pt>
                <c:pt idx="29">
                  <c:v>60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'Apr22'!$C$4:$AG$4</c:f>
              <c:numCache>
                <c:formatCode>0</c:formatCode>
                <c:ptCount val="31"/>
                <c:pt idx="0">
                  <c:v>12.6</c:v>
                </c:pt>
                <c:pt idx="1">
                  <c:v>3.18</c:v>
                </c:pt>
                <c:pt idx="2">
                  <c:v>28.5</c:v>
                </c:pt>
                <c:pt idx="3">
                  <c:v>217</c:v>
                </c:pt>
                <c:pt idx="4">
                  <c:v>262</c:v>
                </c:pt>
                <c:pt idx="5">
                  <c:v>265</c:v>
                </c:pt>
                <c:pt idx="6">
                  <c:v>85.8</c:v>
                </c:pt>
                <c:pt idx="7">
                  <c:v>144</c:v>
                </c:pt>
                <c:pt idx="8">
                  <c:v>140</c:v>
                </c:pt>
                <c:pt idx="9">
                  <c:v>358</c:v>
                </c:pt>
                <c:pt idx="10">
                  <c:v>351</c:v>
                </c:pt>
                <c:pt idx="11">
                  <c:v>360</c:v>
                </c:pt>
                <c:pt idx="12">
                  <c:v>348</c:v>
                </c:pt>
                <c:pt idx="13">
                  <c:v>367</c:v>
                </c:pt>
                <c:pt idx="14">
                  <c:v>356</c:v>
                </c:pt>
                <c:pt idx="15">
                  <c:v>402</c:v>
                </c:pt>
                <c:pt idx="16">
                  <c:v>400</c:v>
                </c:pt>
                <c:pt idx="17">
                  <c:v>403</c:v>
                </c:pt>
                <c:pt idx="18">
                  <c:v>370</c:v>
                </c:pt>
                <c:pt idx="19">
                  <c:v>374</c:v>
                </c:pt>
                <c:pt idx="20">
                  <c:v>376</c:v>
                </c:pt>
                <c:pt idx="21">
                  <c:v>346</c:v>
                </c:pt>
                <c:pt idx="22">
                  <c:v>190</c:v>
                </c:pt>
                <c:pt idx="23">
                  <c:v>122</c:v>
                </c:pt>
                <c:pt idx="24">
                  <c:v>86.5</c:v>
                </c:pt>
                <c:pt idx="25">
                  <c:v>217</c:v>
                </c:pt>
                <c:pt idx="26">
                  <c:v>425</c:v>
                </c:pt>
                <c:pt idx="27">
                  <c:v>422</c:v>
                </c:pt>
                <c:pt idx="28">
                  <c:v>351</c:v>
                </c:pt>
                <c:pt idx="29">
                  <c:v>290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34568"/>
        <c:axId val="845932608"/>
        <c:axId val="868637752"/>
      </c:bar3DChart>
      <c:catAx>
        <c:axId val="845934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3260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32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34568"/>
        <c:crossesAt val="1"/>
        <c:crossBetween val="between"/>
      </c:valAx>
      <c:serAx>
        <c:axId val="86863775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3260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Mai 2022</a:t>
            </a:r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'Mai22'!$C$3:$AG$3</c:f>
              <c:numCache>
                <c:formatCode>0.0</c:formatCode>
                <c:ptCount val="31"/>
                <c:pt idx="0">
                  <c:v>60.1</c:v>
                </c:pt>
                <c:pt idx="1">
                  <c:v>54.9</c:v>
                </c:pt>
                <c:pt idx="2">
                  <c:v>60</c:v>
                </c:pt>
                <c:pt idx="3">
                  <c:v>60</c:v>
                </c:pt>
                <c:pt idx="4">
                  <c:v>15.4</c:v>
                </c:pt>
                <c:pt idx="5">
                  <c:v>37.4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53.3</c:v>
                </c:pt>
                <c:pt idx="10">
                  <c:v>50.5</c:v>
                </c:pt>
                <c:pt idx="11">
                  <c:v>58.5</c:v>
                </c:pt>
                <c:pt idx="12">
                  <c:v>60</c:v>
                </c:pt>
                <c:pt idx="13">
                  <c:v>57.1</c:v>
                </c:pt>
                <c:pt idx="14">
                  <c:v>51.1</c:v>
                </c:pt>
                <c:pt idx="15">
                  <c:v>59.5</c:v>
                </c:pt>
                <c:pt idx="16">
                  <c:v>50.6</c:v>
                </c:pt>
                <c:pt idx="17">
                  <c:v>53.1</c:v>
                </c:pt>
                <c:pt idx="18">
                  <c:v>60</c:v>
                </c:pt>
                <c:pt idx="19">
                  <c:v>49</c:v>
                </c:pt>
                <c:pt idx="20">
                  <c:v>52.3</c:v>
                </c:pt>
                <c:pt idx="21">
                  <c:v>54.7</c:v>
                </c:pt>
                <c:pt idx="22">
                  <c:v>59.6</c:v>
                </c:pt>
                <c:pt idx="23">
                  <c:v>58.5</c:v>
                </c:pt>
                <c:pt idx="24">
                  <c:v>60</c:v>
                </c:pt>
                <c:pt idx="25">
                  <c:v>60</c:v>
                </c:pt>
                <c:pt idx="26">
                  <c:v>52.6</c:v>
                </c:pt>
                <c:pt idx="27">
                  <c:v>60.1</c:v>
                </c:pt>
                <c:pt idx="28">
                  <c:v>60</c:v>
                </c:pt>
                <c:pt idx="29">
                  <c:v>60.1</c:v>
                </c:pt>
                <c:pt idx="30">
                  <c:v>46.6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'Mai22'!$C$4:$AG$4</c:f>
              <c:numCache>
                <c:formatCode>0</c:formatCode>
                <c:ptCount val="31"/>
                <c:pt idx="0">
                  <c:v>384</c:v>
                </c:pt>
                <c:pt idx="1">
                  <c:v>389</c:v>
                </c:pt>
                <c:pt idx="2">
                  <c:v>301</c:v>
                </c:pt>
                <c:pt idx="3">
                  <c:v>258</c:v>
                </c:pt>
                <c:pt idx="4">
                  <c:v>87.6</c:v>
                </c:pt>
                <c:pt idx="5">
                  <c:v>164</c:v>
                </c:pt>
                <c:pt idx="6">
                  <c:v>201</c:v>
                </c:pt>
                <c:pt idx="7">
                  <c:v>256</c:v>
                </c:pt>
                <c:pt idx="8">
                  <c:v>397</c:v>
                </c:pt>
                <c:pt idx="9">
                  <c:v>384</c:v>
                </c:pt>
                <c:pt idx="10">
                  <c:v>418</c:v>
                </c:pt>
                <c:pt idx="11">
                  <c:v>364</c:v>
                </c:pt>
                <c:pt idx="12">
                  <c:v>313</c:v>
                </c:pt>
                <c:pt idx="13">
                  <c:v>415</c:v>
                </c:pt>
                <c:pt idx="14">
                  <c:v>414</c:v>
                </c:pt>
                <c:pt idx="15">
                  <c:v>309</c:v>
                </c:pt>
                <c:pt idx="16">
                  <c:v>411</c:v>
                </c:pt>
                <c:pt idx="17">
                  <c:v>427</c:v>
                </c:pt>
                <c:pt idx="18">
                  <c:v>380</c:v>
                </c:pt>
                <c:pt idx="19">
                  <c:v>399</c:v>
                </c:pt>
                <c:pt idx="20">
                  <c:v>419</c:v>
                </c:pt>
                <c:pt idx="21">
                  <c:v>288</c:v>
                </c:pt>
                <c:pt idx="22">
                  <c:v>255</c:v>
                </c:pt>
                <c:pt idx="23">
                  <c:v>120</c:v>
                </c:pt>
                <c:pt idx="24">
                  <c:v>374</c:v>
                </c:pt>
                <c:pt idx="25">
                  <c:v>428</c:v>
                </c:pt>
                <c:pt idx="26">
                  <c:v>451</c:v>
                </c:pt>
                <c:pt idx="27">
                  <c:v>291</c:v>
                </c:pt>
                <c:pt idx="28">
                  <c:v>345</c:v>
                </c:pt>
                <c:pt idx="29">
                  <c:v>430</c:v>
                </c:pt>
                <c:pt idx="30">
                  <c:v>136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38880"/>
        <c:axId val="845942800"/>
        <c:axId val="868635632"/>
      </c:bar3DChart>
      <c:catAx>
        <c:axId val="84593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4280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4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38880"/>
        <c:crossesAt val="1"/>
        <c:crossBetween val="between"/>
      </c:valAx>
      <c:serAx>
        <c:axId val="86863563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4280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Juni 2013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3461538461538458E-2"/>
          <c:y val="0.23842917251051893"/>
          <c:w val="0.7663461538461539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'Jun13'!$A$3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'Jun13'!$C$3:$AG$3</c:f>
              <c:numCache>
                <c:formatCode>0.0</c:formatCode>
                <c:ptCount val="31"/>
                <c:pt idx="0">
                  <c:v>8.3209999999999997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14.946</c:v>
                </c:pt>
                <c:pt idx="5">
                  <c:v>14.964</c:v>
                </c:pt>
                <c:pt idx="6">
                  <c:v>14.5</c:v>
                </c:pt>
                <c:pt idx="7">
                  <c:v>14.959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14.004</c:v>
                </c:pt>
                <c:pt idx="13">
                  <c:v>12.099</c:v>
                </c:pt>
                <c:pt idx="14">
                  <c:v>15</c:v>
                </c:pt>
                <c:pt idx="15">
                  <c:v>15</c:v>
                </c:pt>
                <c:pt idx="16">
                  <c:v>14.569000000000001</c:v>
                </c:pt>
                <c:pt idx="17">
                  <c:v>13.36</c:v>
                </c:pt>
                <c:pt idx="18">
                  <c:v>14.669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15</c:v>
                </c:pt>
                <c:pt idx="28">
                  <c:v>9.5280000000000005</c:v>
                </c:pt>
                <c:pt idx="29">
                  <c:v>15</c:v>
                </c:pt>
              </c:numCache>
            </c:numRef>
          </c:val>
        </c:ser>
        <c:ser>
          <c:idx val="1"/>
          <c:order val="1"/>
          <c:tx>
            <c:strRef>
              <c:f>'Jun13'!$A$4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'Jun13'!$C$4:$AG$4</c:f>
              <c:numCache>
                <c:formatCode>0.0</c:formatCode>
                <c:ptCount val="31"/>
                <c:pt idx="0">
                  <c:v>21.2</c:v>
                </c:pt>
                <c:pt idx="1">
                  <c:v>46.9</c:v>
                </c:pt>
                <c:pt idx="2">
                  <c:v>96</c:v>
                </c:pt>
                <c:pt idx="3">
                  <c:v>113.5</c:v>
                </c:pt>
                <c:pt idx="4">
                  <c:v>109.1</c:v>
                </c:pt>
                <c:pt idx="5">
                  <c:v>123.6</c:v>
                </c:pt>
                <c:pt idx="6">
                  <c:v>122.8</c:v>
                </c:pt>
                <c:pt idx="7">
                  <c:v>100.7</c:v>
                </c:pt>
                <c:pt idx="8">
                  <c:v>61.8</c:v>
                </c:pt>
                <c:pt idx="9">
                  <c:v>47.5</c:v>
                </c:pt>
                <c:pt idx="10">
                  <c:v>86.9</c:v>
                </c:pt>
                <c:pt idx="11">
                  <c:v>109.6</c:v>
                </c:pt>
                <c:pt idx="12">
                  <c:v>116</c:v>
                </c:pt>
                <c:pt idx="13">
                  <c:v>70.2</c:v>
                </c:pt>
                <c:pt idx="14">
                  <c:v>107</c:v>
                </c:pt>
                <c:pt idx="15">
                  <c:v>111.5</c:v>
                </c:pt>
                <c:pt idx="16">
                  <c:v>107.7</c:v>
                </c:pt>
                <c:pt idx="17">
                  <c:v>111.5</c:v>
                </c:pt>
                <c:pt idx="18">
                  <c:v>104</c:v>
                </c:pt>
                <c:pt idx="19">
                  <c:v>85.1</c:v>
                </c:pt>
                <c:pt idx="20">
                  <c:v>61</c:v>
                </c:pt>
                <c:pt idx="21">
                  <c:v>76.3</c:v>
                </c:pt>
                <c:pt idx="22">
                  <c:v>35.299999999999997</c:v>
                </c:pt>
                <c:pt idx="23">
                  <c:v>53.4</c:v>
                </c:pt>
                <c:pt idx="24">
                  <c:v>74.2</c:v>
                </c:pt>
                <c:pt idx="25">
                  <c:v>93.9</c:v>
                </c:pt>
                <c:pt idx="26">
                  <c:v>70.5</c:v>
                </c:pt>
                <c:pt idx="27">
                  <c:v>105.7</c:v>
                </c:pt>
                <c:pt idx="28">
                  <c:v>32.5</c:v>
                </c:pt>
                <c:pt idx="29">
                  <c:v>120.5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15008"/>
        <c:axId val="845811088"/>
        <c:axId val="834390616"/>
      </c:bar3DChart>
      <c:catAx>
        <c:axId val="84581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1108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11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15008"/>
        <c:crossesAt val="1"/>
        <c:crossBetween val="between"/>
      </c:valAx>
      <c:serAx>
        <c:axId val="834390616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1108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377166931894594"/>
          <c:y val="0.56663083690920002"/>
          <c:w val="0.98647712236571472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Juni 2022</a:t>
            </a:r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'Jun22'!$C$3:$AG$3</c:f>
              <c:numCache>
                <c:formatCode>0.0</c:formatCode>
                <c:ptCount val="31"/>
                <c:pt idx="0">
                  <c:v>54.9</c:v>
                </c:pt>
                <c:pt idx="1">
                  <c:v>60.1</c:v>
                </c:pt>
                <c:pt idx="2">
                  <c:v>60</c:v>
                </c:pt>
                <c:pt idx="3">
                  <c:v>51.8</c:v>
                </c:pt>
                <c:pt idx="4">
                  <c:v>60</c:v>
                </c:pt>
                <c:pt idx="5">
                  <c:v>60</c:v>
                </c:pt>
                <c:pt idx="6">
                  <c:v>60.2</c:v>
                </c:pt>
                <c:pt idx="7">
                  <c:v>60.1</c:v>
                </c:pt>
                <c:pt idx="8">
                  <c:v>60</c:v>
                </c:pt>
                <c:pt idx="9">
                  <c:v>60.1</c:v>
                </c:pt>
                <c:pt idx="10">
                  <c:v>52.8</c:v>
                </c:pt>
                <c:pt idx="11">
                  <c:v>57.8</c:v>
                </c:pt>
                <c:pt idx="12">
                  <c:v>60</c:v>
                </c:pt>
                <c:pt idx="13">
                  <c:v>52.7</c:v>
                </c:pt>
                <c:pt idx="14">
                  <c:v>55.6</c:v>
                </c:pt>
                <c:pt idx="15">
                  <c:v>60.1</c:v>
                </c:pt>
                <c:pt idx="16">
                  <c:v>50.6</c:v>
                </c:pt>
                <c:pt idx="17">
                  <c:v>48.9</c:v>
                </c:pt>
                <c:pt idx="18">
                  <c:v>49.3</c:v>
                </c:pt>
                <c:pt idx="19">
                  <c:v>50.2</c:v>
                </c:pt>
                <c:pt idx="20">
                  <c:v>54.1</c:v>
                </c:pt>
                <c:pt idx="21">
                  <c:v>60</c:v>
                </c:pt>
                <c:pt idx="22">
                  <c:v>60</c:v>
                </c:pt>
                <c:pt idx="23">
                  <c:v>56.7</c:v>
                </c:pt>
                <c:pt idx="24">
                  <c:v>58.6</c:v>
                </c:pt>
                <c:pt idx="25">
                  <c:v>60</c:v>
                </c:pt>
                <c:pt idx="26">
                  <c:v>55.3</c:v>
                </c:pt>
                <c:pt idx="27">
                  <c:v>36.9</c:v>
                </c:pt>
                <c:pt idx="28">
                  <c:v>60</c:v>
                </c:pt>
                <c:pt idx="29">
                  <c:v>60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'Jun22'!$C$4:$AG$4</c:f>
              <c:numCache>
                <c:formatCode>0</c:formatCode>
                <c:ptCount val="31"/>
                <c:pt idx="0">
                  <c:v>200</c:v>
                </c:pt>
                <c:pt idx="1">
                  <c:v>401</c:v>
                </c:pt>
                <c:pt idx="2">
                  <c:v>249</c:v>
                </c:pt>
                <c:pt idx="3">
                  <c:v>423</c:v>
                </c:pt>
                <c:pt idx="4">
                  <c:v>203</c:v>
                </c:pt>
                <c:pt idx="5">
                  <c:v>368</c:v>
                </c:pt>
                <c:pt idx="6">
                  <c:v>256</c:v>
                </c:pt>
                <c:pt idx="7">
                  <c:v>261</c:v>
                </c:pt>
                <c:pt idx="8">
                  <c:v>213</c:v>
                </c:pt>
                <c:pt idx="9">
                  <c:v>434</c:v>
                </c:pt>
                <c:pt idx="10">
                  <c:v>461</c:v>
                </c:pt>
                <c:pt idx="11">
                  <c:v>440</c:v>
                </c:pt>
                <c:pt idx="12">
                  <c:v>348</c:v>
                </c:pt>
                <c:pt idx="13">
                  <c:v>450</c:v>
                </c:pt>
                <c:pt idx="14">
                  <c:v>378</c:v>
                </c:pt>
                <c:pt idx="15">
                  <c:v>392</c:v>
                </c:pt>
                <c:pt idx="16">
                  <c:v>421</c:v>
                </c:pt>
                <c:pt idx="17">
                  <c:v>427</c:v>
                </c:pt>
                <c:pt idx="18">
                  <c:v>434</c:v>
                </c:pt>
                <c:pt idx="19">
                  <c:v>431</c:v>
                </c:pt>
                <c:pt idx="20">
                  <c:v>342</c:v>
                </c:pt>
                <c:pt idx="21">
                  <c:v>264</c:v>
                </c:pt>
                <c:pt idx="22">
                  <c:v>352</c:v>
                </c:pt>
                <c:pt idx="23">
                  <c:v>173</c:v>
                </c:pt>
                <c:pt idx="24">
                  <c:v>428</c:v>
                </c:pt>
                <c:pt idx="25">
                  <c:v>418</c:v>
                </c:pt>
                <c:pt idx="26">
                  <c:v>103</c:v>
                </c:pt>
                <c:pt idx="27">
                  <c:v>136</c:v>
                </c:pt>
                <c:pt idx="28">
                  <c:v>409</c:v>
                </c:pt>
                <c:pt idx="29">
                  <c:v>296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33392"/>
        <c:axId val="845939272"/>
        <c:axId val="868651320"/>
      </c:bar3DChart>
      <c:catAx>
        <c:axId val="84593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3927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39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33392"/>
        <c:crossesAt val="1"/>
        <c:crossBetween val="between"/>
      </c:valAx>
      <c:serAx>
        <c:axId val="86865132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3927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Juli 2022</a:t>
            </a:r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'Jul22'!$C$3:$AG$3</c:f>
              <c:numCache>
                <c:formatCode>0.0</c:formatCode>
                <c:ptCount val="31"/>
                <c:pt idx="0">
                  <c:v>60</c:v>
                </c:pt>
                <c:pt idx="1">
                  <c:v>52.6</c:v>
                </c:pt>
                <c:pt idx="2">
                  <c:v>60.1</c:v>
                </c:pt>
                <c:pt idx="3">
                  <c:v>60</c:v>
                </c:pt>
                <c:pt idx="4">
                  <c:v>60.2</c:v>
                </c:pt>
                <c:pt idx="5">
                  <c:v>54.7</c:v>
                </c:pt>
                <c:pt idx="6">
                  <c:v>60.1</c:v>
                </c:pt>
                <c:pt idx="7">
                  <c:v>60</c:v>
                </c:pt>
                <c:pt idx="8">
                  <c:v>53.9</c:v>
                </c:pt>
                <c:pt idx="9">
                  <c:v>54.4</c:v>
                </c:pt>
                <c:pt idx="10">
                  <c:v>53.1</c:v>
                </c:pt>
                <c:pt idx="11">
                  <c:v>53.2</c:v>
                </c:pt>
                <c:pt idx="12">
                  <c:v>50.7</c:v>
                </c:pt>
                <c:pt idx="13">
                  <c:v>54.8</c:v>
                </c:pt>
                <c:pt idx="14">
                  <c:v>60</c:v>
                </c:pt>
                <c:pt idx="15">
                  <c:v>50.6</c:v>
                </c:pt>
                <c:pt idx="16">
                  <c:v>51.6</c:v>
                </c:pt>
                <c:pt idx="17">
                  <c:v>49.6</c:v>
                </c:pt>
                <c:pt idx="18">
                  <c:v>49</c:v>
                </c:pt>
                <c:pt idx="19">
                  <c:v>56.5</c:v>
                </c:pt>
                <c:pt idx="20">
                  <c:v>60.1</c:v>
                </c:pt>
                <c:pt idx="21">
                  <c:v>48.7</c:v>
                </c:pt>
                <c:pt idx="22">
                  <c:v>59.4</c:v>
                </c:pt>
                <c:pt idx="23">
                  <c:v>49.9</c:v>
                </c:pt>
                <c:pt idx="24">
                  <c:v>57.4</c:v>
                </c:pt>
                <c:pt idx="25">
                  <c:v>60.1</c:v>
                </c:pt>
                <c:pt idx="26">
                  <c:v>60</c:v>
                </c:pt>
                <c:pt idx="27">
                  <c:v>56</c:v>
                </c:pt>
                <c:pt idx="28">
                  <c:v>50.2</c:v>
                </c:pt>
                <c:pt idx="29">
                  <c:v>60.1</c:v>
                </c:pt>
                <c:pt idx="30">
                  <c:v>57.6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'Jul22'!$C$4:$AG$4</c:f>
              <c:numCache>
                <c:formatCode>0</c:formatCode>
                <c:ptCount val="31"/>
                <c:pt idx="0">
                  <c:v>183</c:v>
                </c:pt>
                <c:pt idx="1">
                  <c:v>457</c:v>
                </c:pt>
                <c:pt idx="2">
                  <c:v>434</c:v>
                </c:pt>
                <c:pt idx="3">
                  <c:v>266</c:v>
                </c:pt>
                <c:pt idx="4">
                  <c:v>389</c:v>
                </c:pt>
                <c:pt idx="5">
                  <c:v>444</c:v>
                </c:pt>
                <c:pt idx="6">
                  <c:v>419</c:v>
                </c:pt>
                <c:pt idx="7">
                  <c:v>445</c:v>
                </c:pt>
                <c:pt idx="8">
                  <c:v>449</c:v>
                </c:pt>
                <c:pt idx="9">
                  <c:v>438</c:v>
                </c:pt>
                <c:pt idx="10">
                  <c:v>453</c:v>
                </c:pt>
                <c:pt idx="11">
                  <c:v>444</c:v>
                </c:pt>
                <c:pt idx="12">
                  <c:v>431</c:v>
                </c:pt>
                <c:pt idx="13">
                  <c:v>408</c:v>
                </c:pt>
                <c:pt idx="14">
                  <c:v>394</c:v>
                </c:pt>
                <c:pt idx="15">
                  <c:v>430</c:v>
                </c:pt>
                <c:pt idx="16">
                  <c:v>433</c:v>
                </c:pt>
                <c:pt idx="17">
                  <c:v>423</c:v>
                </c:pt>
                <c:pt idx="18">
                  <c:v>405</c:v>
                </c:pt>
                <c:pt idx="19">
                  <c:v>203</c:v>
                </c:pt>
                <c:pt idx="20">
                  <c:v>355</c:v>
                </c:pt>
                <c:pt idx="21">
                  <c:v>402</c:v>
                </c:pt>
                <c:pt idx="22">
                  <c:v>310</c:v>
                </c:pt>
                <c:pt idx="23">
                  <c:v>414</c:v>
                </c:pt>
                <c:pt idx="24">
                  <c:v>374</c:v>
                </c:pt>
                <c:pt idx="25">
                  <c:v>248</c:v>
                </c:pt>
                <c:pt idx="26">
                  <c:v>280</c:v>
                </c:pt>
                <c:pt idx="27">
                  <c:v>372</c:v>
                </c:pt>
                <c:pt idx="28">
                  <c:v>140</c:v>
                </c:pt>
                <c:pt idx="29">
                  <c:v>406</c:v>
                </c:pt>
                <c:pt idx="30">
                  <c:v>391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31824"/>
        <c:axId val="845940056"/>
        <c:axId val="868644112"/>
      </c:bar3DChart>
      <c:catAx>
        <c:axId val="84593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4005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40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31824"/>
        <c:crossesAt val="1"/>
        <c:crossBetween val="between"/>
      </c:valAx>
      <c:serAx>
        <c:axId val="86864411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4005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August 2022</a:t>
            </a:r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'Aug22'!$C$3:$AG$3</c:f>
              <c:numCache>
                <c:formatCode>0.0</c:formatCode>
                <c:ptCount val="31"/>
                <c:pt idx="0">
                  <c:v>56.2</c:v>
                </c:pt>
                <c:pt idx="1">
                  <c:v>53.8</c:v>
                </c:pt>
                <c:pt idx="2">
                  <c:v>48.4</c:v>
                </c:pt>
                <c:pt idx="3">
                  <c:v>50</c:v>
                </c:pt>
                <c:pt idx="4">
                  <c:v>60</c:v>
                </c:pt>
                <c:pt idx="5">
                  <c:v>60</c:v>
                </c:pt>
                <c:pt idx="6">
                  <c:v>17.399999999999999</c:v>
                </c:pt>
                <c:pt idx="7">
                  <c:v>60</c:v>
                </c:pt>
                <c:pt idx="8">
                  <c:v>50.7</c:v>
                </c:pt>
                <c:pt idx="9">
                  <c:v>49.9</c:v>
                </c:pt>
                <c:pt idx="10">
                  <c:v>49.1</c:v>
                </c:pt>
                <c:pt idx="11">
                  <c:v>49.9</c:v>
                </c:pt>
                <c:pt idx="12">
                  <c:v>49.9</c:v>
                </c:pt>
                <c:pt idx="13">
                  <c:v>44.5</c:v>
                </c:pt>
                <c:pt idx="14">
                  <c:v>60.1</c:v>
                </c:pt>
                <c:pt idx="15">
                  <c:v>48.1</c:v>
                </c:pt>
                <c:pt idx="16">
                  <c:v>54.1</c:v>
                </c:pt>
                <c:pt idx="17">
                  <c:v>45.3</c:v>
                </c:pt>
                <c:pt idx="18">
                  <c:v>18.600000000000001</c:v>
                </c:pt>
                <c:pt idx="19">
                  <c:v>60</c:v>
                </c:pt>
                <c:pt idx="20">
                  <c:v>58.2</c:v>
                </c:pt>
                <c:pt idx="21">
                  <c:v>50</c:v>
                </c:pt>
                <c:pt idx="22">
                  <c:v>49.9</c:v>
                </c:pt>
                <c:pt idx="23">
                  <c:v>51.9</c:v>
                </c:pt>
                <c:pt idx="24">
                  <c:v>47.7</c:v>
                </c:pt>
                <c:pt idx="25">
                  <c:v>60</c:v>
                </c:pt>
                <c:pt idx="26">
                  <c:v>57.5</c:v>
                </c:pt>
                <c:pt idx="27">
                  <c:v>49.9</c:v>
                </c:pt>
                <c:pt idx="28">
                  <c:v>47.2</c:v>
                </c:pt>
                <c:pt idx="29">
                  <c:v>51.624899999999997</c:v>
                </c:pt>
                <c:pt idx="30">
                  <c:v>57.6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'Aug22'!$C$4:$AG$4</c:f>
              <c:numCache>
                <c:formatCode>0</c:formatCode>
                <c:ptCount val="31"/>
                <c:pt idx="0">
                  <c:v>387</c:v>
                </c:pt>
                <c:pt idx="1">
                  <c:v>400</c:v>
                </c:pt>
                <c:pt idx="2">
                  <c:v>395</c:v>
                </c:pt>
                <c:pt idx="3">
                  <c:v>367</c:v>
                </c:pt>
                <c:pt idx="4">
                  <c:v>282</c:v>
                </c:pt>
                <c:pt idx="5">
                  <c:v>312</c:v>
                </c:pt>
                <c:pt idx="6">
                  <c:v>120</c:v>
                </c:pt>
                <c:pt idx="7">
                  <c:v>350</c:v>
                </c:pt>
                <c:pt idx="8">
                  <c:v>409</c:v>
                </c:pt>
                <c:pt idx="9">
                  <c:v>398</c:v>
                </c:pt>
                <c:pt idx="10">
                  <c:v>390</c:v>
                </c:pt>
                <c:pt idx="11">
                  <c:v>399</c:v>
                </c:pt>
                <c:pt idx="12">
                  <c:v>400</c:v>
                </c:pt>
                <c:pt idx="13">
                  <c:v>199</c:v>
                </c:pt>
                <c:pt idx="14">
                  <c:v>229</c:v>
                </c:pt>
                <c:pt idx="15">
                  <c:v>380</c:v>
                </c:pt>
                <c:pt idx="16">
                  <c:v>259</c:v>
                </c:pt>
                <c:pt idx="17">
                  <c:v>158</c:v>
                </c:pt>
                <c:pt idx="18">
                  <c:v>53.6</c:v>
                </c:pt>
                <c:pt idx="19">
                  <c:v>286</c:v>
                </c:pt>
                <c:pt idx="20">
                  <c:v>366</c:v>
                </c:pt>
                <c:pt idx="21">
                  <c:v>386</c:v>
                </c:pt>
                <c:pt idx="22">
                  <c:v>379</c:v>
                </c:pt>
                <c:pt idx="23">
                  <c:v>359</c:v>
                </c:pt>
                <c:pt idx="24">
                  <c:v>361</c:v>
                </c:pt>
                <c:pt idx="25">
                  <c:v>194</c:v>
                </c:pt>
                <c:pt idx="26">
                  <c:v>341</c:v>
                </c:pt>
                <c:pt idx="27">
                  <c:v>347</c:v>
                </c:pt>
                <c:pt idx="28">
                  <c:v>345</c:v>
                </c:pt>
                <c:pt idx="29">
                  <c:v>249</c:v>
                </c:pt>
                <c:pt idx="30">
                  <c:v>340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30648"/>
        <c:axId val="845940448"/>
        <c:axId val="868640296"/>
      </c:bar3DChart>
      <c:catAx>
        <c:axId val="845930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4044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40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30648"/>
        <c:crossesAt val="1"/>
        <c:crossBetween val="between"/>
      </c:valAx>
      <c:serAx>
        <c:axId val="868640296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4044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September 2022</a:t>
            </a:r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'Sep22'!$C$3:$AG$3</c:f>
              <c:numCache>
                <c:formatCode>0.0</c:formatCode>
                <c:ptCount val="31"/>
                <c:pt idx="0">
                  <c:v>50</c:v>
                </c:pt>
                <c:pt idx="1">
                  <c:v>50.3</c:v>
                </c:pt>
                <c:pt idx="2">
                  <c:v>60</c:v>
                </c:pt>
                <c:pt idx="3">
                  <c:v>46.4</c:v>
                </c:pt>
                <c:pt idx="4">
                  <c:v>45.9</c:v>
                </c:pt>
                <c:pt idx="5">
                  <c:v>60</c:v>
                </c:pt>
                <c:pt idx="6">
                  <c:v>60</c:v>
                </c:pt>
                <c:pt idx="7">
                  <c:v>60.1</c:v>
                </c:pt>
                <c:pt idx="8">
                  <c:v>58.7</c:v>
                </c:pt>
                <c:pt idx="9">
                  <c:v>60</c:v>
                </c:pt>
                <c:pt idx="10">
                  <c:v>46.1</c:v>
                </c:pt>
                <c:pt idx="11">
                  <c:v>45.2</c:v>
                </c:pt>
                <c:pt idx="12">
                  <c:v>45</c:v>
                </c:pt>
                <c:pt idx="13">
                  <c:v>58.1</c:v>
                </c:pt>
                <c:pt idx="14">
                  <c:v>40.9</c:v>
                </c:pt>
                <c:pt idx="15">
                  <c:v>60</c:v>
                </c:pt>
                <c:pt idx="16">
                  <c:v>60</c:v>
                </c:pt>
                <c:pt idx="17">
                  <c:v>45.4</c:v>
                </c:pt>
                <c:pt idx="18">
                  <c:v>54.5</c:v>
                </c:pt>
                <c:pt idx="19">
                  <c:v>48.8</c:v>
                </c:pt>
                <c:pt idx="20">
                  <c:v>47.3</c:v>
                </c:pt>
                <c:pt idx="21">
                  <c:v>43.7</c:v>
                </c:pt>
                <c:pt idx="22">
                  <c:v>45</c:v>
                </c:pt>
                <c:pt idx="23">
                  <c:v>60</c:v>
                </c:pt>
                <c:pt idx="24">
                  <c:v>32.200000000000003</c:v>
                </c:pt>
                <c:pt idx="25">
                  <c:v>54.8</c:v>
                </c:pt>
                <c:pt idx="26">
                  <c:v>55.7</c:v>
                </c:pt>
                <c:pt idx="27">
                  <c:v>33.200000000000003</c:v>
                </c:pt>
                <c:pt idx="28">
                  <c:v>39.6</c:v>
                </c:pt>
                <c:pt idx="29">
                  <c:v>36.4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'Sep22'!$C$4:$AG$4</c:f>
              <c:numCache>
                <c:formatCode>0</c:formatCode>
                <c:ptCount val="31"/>
                <c:pt idx="0">
                  <c:v>302</c:v>
                </c:pt>
                <c:pt idx="1">
                  <c:v>256</c:v>
                </c:pt>
                <c:pt idx="2">
                  <c:v>205</c:v>
                </c:pt>
                <c:pt idx="3">
                  <c:v>344</c:v>
                </c:pt>
                <c:pt idx="4">
                  <c:v>328</c:v>
                </c:pt>
                <c:pt idx="5">
                  <c:v>239</c:v>
                </c:pt>
                <c:pt idx="6">
                  <c:v>210</c:v>
                </c:pt>
                <c:pt idx="7">
                  <c:v>338</c:v>
                </c:pt>
                <c:pt idx="8">
                  <c:v>284</c:v>
                </c:pt>
                <c:pt idx="9">
                  <c:v>182</c:v>
                </c:pt>
                <c:pt idx="10">
                  <c:v>338</c:v>
                </c:pt>
                <c:pt idx="11">
                  <c:v>329</c:v>
                </c:pt>
                <c:pt idx="12">
                  <c:v>245</c:v>
                </c:pt>
                <c:pt idx="13">
                  <c:v>159</c:v>
                </c:pt>
                <c:pt idx="14">
                  <c:v>92.5</c:v>
                </c:pt>
                <c:pt idx="15">
                  <c:v>156</c:v>
                </c:pt>
                <c:pt idx="16">
                  <c:v>220</c:v>
                </c:pt>
                <c:pt idx="17">
                  <c:v>301</c:v>
                </c:pt>
                <c:pt idx="18">
                  <c:v>304</c:v>
                </c:pt>
                <c:pt idx="19">
                  <c:v>321</c:v>
                </c:pt>
                <c:pt idx="20">
                  <c:v>285</c:v>
                </c:pt>
                <c:pt idx="21">
                  <c:v>305</c:v>
                </c:pt>
                <c:pt idx="22">
                  <c:v>252</c:v>
                </c:pt>
                <c:pt idx="23">
                  <c:v>112</c:v>
                </c:pt>
                <c:pt idx="24">
                  <c:v>89.8</c:v>
                </c:pt>
                <c:pt idx="25">
                  <c:v>117</c:v>
                </c:pt>
                <c:pt idx="26">
                  <c:v>139</c:v>
                </c:pt>
                <c:pt idx="27">
                  <c:v>51.3</c:v>
                </c:pt>
                <c:pt idx="28">
                  <c:v>99.9</c:v>
                </c:pt>
                <c:pt idx="29">
                  <c:v>85.6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41624"/>
        <c:axId val="845931040"/>
        <c:axId val="868646232"/>
      </c:bar3DChart>
      <c:catAx>
        <c:axId val="845941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3104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31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41624"/>
        <c:crossesAt val="1"/>
        <c:crossBetween val="between"/>
      </c:valAx>
      <c:serAx>
        <c:axId val="86864623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3104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Oktober 2022</a:t>
            </a:r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'Okt22'!$C$3:$AG$3</c:f>
              <c:numCache>
                <c:formatCode>0.0</c:formatCode>
                <c:ptCount val="31"/>
                <c:pt idx="0">
                  <c:v>11</c:v>
                </c:pt>
                <c:pt idx="1">
                  <c:v>60</c:v>
                </c:pt>
                <c:pt idx="2">
                  <c:v>58.9</c:v>
                </c:pt>
                <c:pt idx="3">
                  <c:v>41.7</c:v>
                </c:pt>
                <c:pt idx="4">
                  <c:v>39.6</c:v>
                </c:pt>
                <c:pt idx="5">
                  <c:v>37.799999999999997</c:v>
                </c:pt>
                <c:pt idx="6">
                  <c:v>50</c:v>
                </c:pt>
                <c:pt idx="7">
                  <c:v>21.3</c:v>
                </c:pt>
                <c:pt idx="8">
                  <c:v>43</c:v>
                </c:pt>
                <c:pt idx="9">
                  <c:v>49.8</c:v>
                </c:pt>
                <c:pt idx="10">
                  <c:v>39.200000000000003</c:v>
                </c:pt>
                <c:pt idx="11">
                  <c:v>48.8</c:v>
                </c:pt>
                <c:pt idx="12">
                  <c:v>36</c:v>
                </c:pt>
                <c:pt idx="13">
                  <c:v>31.8</c:v>
                </c:pt>
                <c:pt idx="14">
                  <c:v>51.3</c:v>
                </c:pt>
                <c:pt idx="15">
                  <c:v>46.4</c:v>
                </c:pt>
                <c:pt idx="16">
                  <c:v>36.5</c:v>
                </c:pt>
                <c:pt idx="17">
                  <c:v>36</c:v>
                </c:pt>
                <c:pt idx="18">
                  <c:v>37.9</c:v>
                </c:pt>
                <c:pt idx="19">
                  <c:v>30.6</c:v>
                </c:pt>
                <c:pt idx="20">
                  <c:v>18.899999999999999</c:v>
                </c:pt>
                <c:pt idx="21">
                  <c:v>39.4</c:v>
                </c:pt>
                <c:pt idx="22">
                  <c:v>42.1</c:v>
                </c:pt>
                <c:pt idx="23">
                  <c:v>11.5</c:v>
                </c:pt>
                <c:pt idx="24">
                  <c:v>34.799999999999997</c:v>
                </c:pt>
                <c:pt idx="25">
                  <c:v>33</c:v>
                </c:pt>
                <c:pt idx="26">
                  <c:v>32.1</c:v>
                </c:pt>
                <c:pt idx="27">
                  <c:v>37.200000000000003</c:v>
                </c:pt>
                <c:pt idx="28">
                  <c:v>32.200000000000003</c:v>
                </c:pt>
                <c:pt idx="29">
                  <c:v>31.8</c:v>
                </c:pt>
                <c:pt idx="30">
                  <c:v>37.1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'Okt22'!$C$4:$AG$4</c:f>
              <c:numCache>
                <c:formatCode>0</c:formatCode>
                <c:ptCount val="31"/>
                <c:pt idx="0">
                  <c:v>47.7</c:v>
                </c:pt>
                <c:pt idx="1">
                  <c:v>191</c:v>
                </c:pt>
                <c:pt idx="2">
                  <c:v>182</c:v>
                </c:pt>
                <c:pt idx="3">
                  <c:v>240</c:v>
                </c:pt>
                <c:pt idx="4">
                  <c:v>264</c:v>
                </c:pt>
                <c:pt idx="5">
                  <c:v>234</c:v>
                </c:pt>
                <c:pt idx="6">
                  <c:v>181</c:v>
                </c:pt>
                <c:pt idx="7">
                  <c:v>72.900000000000006</c:v>
                </c:pt>
                <c:pt idx="8">
                  <c:v>130</c:v>
                </c:pt>
                <c:pt idx="9">
                  <c:v>177</c:v>
                </c:pt>
                <c:pt idx="10">
                  <c:v>191</c:v>
                </c:pt>
                <c:pt idx="11">
                  <c:v>164</c:v>
                </c:pt>
                <c:pt idx="12">
                  <c:v>92.8</c:v>
                </c:pt>
                <c:pt idx="13">
                  <c:v>92.2</c:v>
                </c:pt>
                <c:pt idx="14">
                  <c:v>143</c:v>
                </c:pt>
                <c:pt idx="15">
                  <c:v>196</c:v>
                </c:pt>
                <c:pt idx="16">
                  <c:v>216</c:v>
                </c:pt>
                <c:pt idx="17">
                  <c:v>209</c:v>
                </c:pt>
                <c:pt idx="18">
                  <c:v>201</c:v>
                </c:pt>
                <c:pt idx="19">
                  <c:v>77.2</c:v>
                </c:pt>
                <c:pt idx="20">
                  <c:v>46</c:v>
                </c:pt>
                <c:pt idx="21">
                  <c:v>197</c:v>
                </c:pt>
                <c:pt idx="22">
                  <c:v>143</c:v>
                </c:pt>
                <c:pt idx="23">
                  <c:v>19.7</c:v>
                </c:pt>
                <c:pt idx="24">
                  <c:v>183</c:v>
                </c:pt>
                <c:pt idx="25">
                  <c:v>176</c:v>
                </c:pt>
                <c:pt idx="26">
                  <c:v>182</c:v>
                </c:pt>
                <c:pt idx="27">
                  <c:v>132</c:v>
                </c:pt>
                <c:pt idx="28">
                  <c:v>150</c:v>
                </c:pt>
                <c:pt idx="29">
                  <c:v>140</c:v>
                </c:pt>
                <c:pt idx="30">
                  <c:v>138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42408"/>
        <c:axId val="845934960"/>
        <c:axId val="868651744"/>
      </c:bar3DChart>
      <c:catAx>
        <c:axId val="845942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3496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34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42408"/>
        <c:crossesAt val="1"/>
        <c:crossBetween val="between"/>
      </c:valAx>
      <c:serAx>
        <c:axId val="868651744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3496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November 2022</a:t>
            </a:r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'Nov22'!$C$3:$AG$3</c:f>
              <c:numCache>
                <c:formatCode>0.0</c:formatCode>
                <c:ptCount val="31"/>
                <c:pt idx="0">
                  <c:v>38.700000000000003</c:v>
                </c:pt>
                <c:pt idx="1">
                  <c:v>27.7</c:v>
                </c:pt>
                <c:pt idx="2">
                  <c:v>23.1</c:v>
                </c:pt>
                <c:pt idx="3">
                  <c:v>38.6</c:v>
                </c:pt>
                <c:pt idx="4">
                  <c:v>45.3</c:v>
                </c:pt>
                <c:pt idx="5">
                  <c:v>38.6</c:v>
                </c:pt>
                <c:pt idx="6">
                  <c:v>32.6</c:v>
                </c:pt>
                <c:pt idx="7">
                  <c:v>39.299999999999997</c:v>
                </c:pt>
                <c:pt idx="8">
                  <c:v>8.1999999999999993</c:v>
                </c:pt>
                <c:pt idx="9">
                  <c:v>41.7</c:v>
                </c:pt>
                <c:pt idx="10">
                  <c:v>32.700000000000003</c:v>
                </c:pt>
                <c:pt idx="11">
                  <c:v>17.3</c:v>
                </c:pt>
                <c:pt idx="12">
                  <c:v>10.5</c:v>
                </c:pt>
                <c:pt idx="13">
                  <c:v>7.21</c:v>
                </c:pt>
                <c:pt idx="14">
                  <c:v>13</c:v>
                </c:pt>
                <c:pt idx="15">
                  <c:v>41.9</c:v>
                </c:pt>
                <c:pt idx="16">
                  <c:v>37.9</c:v>
                </c:pt>
                <c:pt idx="17">
                  <c:v>34.1</c:v>
                </c:pt>
                <c:pt idx="18">
                  <c:v>33.6</c:v>
                </c:pt>
                <c:pt idx="19">
                  <c:v>38.5</c:v>
                </c:pt>
                <c:pt idx="20">
                  <c:v>31.6</c:v>
                </c:pt>
                <c:pt idx="21">
                  <c:v>25.6</c:v>
                </c:pt>
                <c:pt idx="22">
                  <c:v>36</c:v>
                </c:pt>
                <c:pt idx="23">
                  <c:v>29.3</c:v>
                </c:pt>
                <c:pt idx="24">
                  <c:v>12.1</c:v>
                </c:pt>
                <c:pt idx="25">
                  <c:v>26.8</c:v>
                </c:pt>
                <c:pt idx="26">
                  <c:v>35.700000000000003</c:v>
                </c:pt>
                <c:pt idx="27">
                  <c:v>8.8800000000000008</c:v>
                </c:pt>
                <c:pt idx="28">
                  <c:v>8.3800000000000008</c:v>
                </c:pt>
                <c:pt idx="29">
                  <c:v>9.42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'Nov22'!$C$4:$AG$4</c:f>
              <c:numCache>
                <c:formatCode>0</c:formatCode>
                <c:ptCount val="31"/>
                <c:pt idx="0">
                  <c:v>93.5</c:v>
                </c:pt>
                <c:pt idx="1">
                  <c:v>82.7</c:v>
                </c:pt>
                <c:pt idx="2">
                  <c:v>72.7</c:v>
                </c:pt>
                <c:pt idx="3">
                  <c:v>77.7</c:v>
                </c:pt>
                <c:pt idx="4">
                  <c:v>87.2</c:v>
                </c:pt>
                <c:pt idx="5">
                  <c:v>128</c:v>
                </c:pt>
                <c:pt idx="6">
                  <c:v>160</c:v>
                </c:pt>
                <c:pt idx="7">
                  <c:v>136</c:v>
                </c:pt>
                <c:pt idx="8">
                  <c:v>27.8</c:v>
                </c:pt>
                <c:pt idx="9">
                  <c:v>137</c:v>
                </c:pt>
                <c:pt idx="10">
                  <c:v>142</c:v>
                </c:pt>
                <c:pt idx="11">
                  <c:v>63.4</c:v>
                </c:pt>
                <c:pt idx="12">
                  <c:v>37.9</c:v>
                </c:pt>
                <c:pt idx="13">
                  <c:v>30.6</c:v>
                </c:pt>
                <c:pt idx="14">
                  <c:v>42.3</c:v>
                </c:pt>
                <c:pt idx="15">
                  <c:v>114</c:v>
                </c:pt>
                <c:pt idx="16">
                  <c:v>93.5</c:v>
                </c:pt>
                <c:pt idx="17">
                  <c:v>77.7</c:v>
                </c:pt>
                <c:pt idx="18">
                  <c:v>132</c:v>
                </c:pt>
                <c:pt idx="19">
                  <c:v>112</c:v>
                </c:pt>
                <c:pt idx="20">
                  <c:v>84.1</c:v>
                </c:pt>
                <c:pt idx="21">
                  <c:v>80</c:v>
                </c:pt>
                <c:pt idx="22">
                  <c:v>122</c:v>
                </c:pt>
                <c:pt idx="23">
                  <c:v>51.5</c:v>
                </c:pt>
                <c:pt idx="24">
                  <c:v>38.299999999999997</c:v>
                </c:pt>
                <c:pt idx="25">
                  <c:v>118</c:v>
                </c:pt>
                <c:pt idx="26">
                  <c:v>95.4</c:v>
                </c:pt>
                <c:pt idx="27">
                  <c:v>40.299999999999997</c:v>
                </c:pt>
                <c:pt idx="28">
                  <c:v>34</c:v>
                </c:pt>
                <c:pt idx="29">
                  <c:v>23.1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54168"/>
        <c:axId val="845945936"/>
        <c:axId val="868639448"/>
      </c:bar3DChart>
      <c:catAx>
        <c:axId val="845954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4593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45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54168"/>
        <c:crossesAt val="1"/>
        <c:crossBetween val="between"/>
      </c:valAx>
      <c:serAx>
        <c:axId val="868639448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4593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Dezember 2022</a:t>
            </a:r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'Dez22'!$C$3:$AG$3</c:f>
              <c:numCache>
                <c:formatCode>0.0</c:formatCode>
                <c:ptCount val="31"/>
                <c:pt idx="0">
                  <c:v>5.98</c:v>
                </c:pt>
                <c:pt idx="1">
                  <c:v>28.3</c:v>
                </c:pt>
                <c:pt idx="2">
                  <c:v>7.68</c:v>
                </c:pt>
                <c:pt idx="3">
                  <c:v>16.899999999999999</c:v>
                </c:pt>
                <c:pt idx="4">
                  <c:v>27.5</c:v>
                </c:pt>
                <c:pt idx="5">
                  <c:v>24.9</c:v>
                </c:pt>
                <c:pt idx="6">
                  <c:v>7.59</c:v>
                </c:pt>
                <c:pt idx="7">
                  <c:v>24.6</c:v>
                </c:pt>
                <c:pt idx="8">
                  <c:v>0.21</c:v>
                </c:pt>
                <c:pt idx="9">
                  <c:v>0</c:v>
                </c:pt>
                <c:pt idx="10">
                  <c:v>0.221</c:v>
                </c:pt>
                <c:pt idx="11">
                  <c:v>0.42</c:v>
                </c:pt>
                <c:pt idx="12">
                  <c:v>0.45</c:v>
                </c:pt>
                <c:pt idx="13">
                  <c:v>0.48</c:v>
                </c:pt>
                <c:pt idx="14">
                  <c:v>0.27</c:v>
                </c:pt>
                <c:pt idx="15">
                  <c:v>0.45</c:v>
                </c:pt>
                <c:pt idx="16">
                  <c:v>0.24</c:v>
                </c:pt>
                <c:pt idx="17">
                  <c:v>0.27</c:v>
                </c:pt>
                <c:pt idx="18">
                  <c:v>0.39700000000000002</c:v>
                </c:pt>
                <c:pt idx="19">
                  <c:v>0.49299999999999999</c:v>
                </c:pt>
                <c:pt idx="20">
                  <c:v>0.48</c:v>
                </c:pt>
                <c:pt idx="21">
                  <c:v>24.4</c:v>
                </c:pt>
                <c:pt idx="22">
                  <c:v>4.63</c:v>
                </c:pt>
                <c:pt idx="23">
                  <c:v>7.34</c:v>
                </c:pt>
                <c:pt idx="24">
                  <c:v>12.2</c:v>
                </c:pt>
                <c:pt idx="25">
                  <c:v>8.65</c:v>
                </c:pt>
                <c:pt idx="26">
                  <c:v>26.3</c:v>
                </c:pt>
                <c:pt idx="27">
                  <c:v>28.5</c:v>
                </c:pt>
                <c:pt idx="28">
                  <c:v>28.8</c:v>
                </c:pt>
                <c:pt idx="29">
                  <c:v>12</c:v>
                </c:pt>
                <c:pt idx="30">
                  <c:v>18.2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'Dez22'!$C$4:$AG$4</c:f>
              <c:numCache>
                <c:formatCode>0</c:formatCode>
                <c:ptCount val="31"/>
                <c:pt idx="0">
                  <c:v>23.9</c:v>
                </c:pt>
                <c:pt idx="1">
                  <c:v>74.2</c:v>
                </c:pt>
                <c:pt idx="2">
                  <c:v>32.299999999999997</c:v>
                </c:pt>
                <c:pt idx="3">
                  <c:v>38.5</c:v>
                </c:pt>
                <c:pt idx="4">
                  <c:v>38.799999999999997</c:v>
                </c:pt>
                <c:pt idx="5">
                  <c:v>109</c:v>
                </c:pt>
                <c:pt idx="6">
                  <c:v>28.7</c:v>
                </c:pt>
                <c:pt idx="7">
                  <c:v>92.4</c:v>
                </c:pt>
                <c:pt idx="8">
                  <c:v>0.02</c:v>
                </c:pt>
                <c:pt idx="9">
                  <c:v>0</c:v>
                </c:pt>
                <c:pt idx="10">
                  <c:v>0.49</c:v>
                </c:pt>
                <c:pt idx="11">
                  <c:v>0.39</c:v>
                </c:pt>
                <c:pt idx="12">
                  <c:v>0.02</c:v>
                </c:pt>
                <c:pt idx="13">
                  <c:v>0.1</c:v>
                </c:pt>
                <c:pt idx="14">
                  <c:v>0.2</c:v>
                </c:pt>
                <c:pt idx="15">
                  <c:v>0.25</c:v>
                </c:pt>
                <c:pt idx="16">
                  <c:v>0.12</c:v>
                </c:pt>
                <c:pt idx="17">
                  <c:v>0.78</c:v>
                </c:pt>
                <c:pt idx="18">
                  <c:v>1.06</c:v>
                </c:pt>
                <c:pt idx="19">
                  <c:v>0.6</c:v>
                </c:pt>
                <c:pt idx="20">
                  <c:v>0.94</c:v>
                </c:pt>
                <c:pt idx="21">
                  <c:v>42.6</c:v>
                </c:pt>
                <c:pt idx="22">
                  <c:v>12.5</c:v>
                </c:pt>
                <c:pt idx="23">
                  <c:v>17.3</c:v>
                </c:pt>
                <c:pt idx="24">
                  <c:v>32.700000000000003</c:v>
                </c:pt>
                <c:pt idx="25">
                  <c:v>30.7</c:v>
                </c:pt>
                <c:pt idx="26">
                  <c:v>68.099999999999994</c:v>
                </c:pt>
                <c:pt idx="27">
                  <c:v>96.6</c:v>
                </c:pt>
                <c:pt idx="28">
                  <c:v>42.4</c:v>
                </c:pt>
                <c:pt idx="29">
                  <c:v>43</c:v>
                </c:pt>
                <c:pt idx="30">
                  <c:v>65.900000000000006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51032"/>
        <c:axId val="845954560"/>
        <c:axId val="868640720"/>
      </c:bar3DChart>
      <c:catAx>
        <c:axId val="845951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5456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54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51032"/>
        <c:crossesAt val="1"/>
        <c:crossBetween val="between"/>
      </c:valAx>
      <c:serAx>
        <c:axId val="86864072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5456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Januar 2023</a:t>
            </a:r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'Jan23'!$C$3:$AG$3</c:f>
              <c:numCache>
                <c:formatCode>0.0</c:formatCode>
                <c:ptCount val="31"/>
                <c:pt idx="0">
                  <c:v>23.1</c:v>
                </c:pt>
                <c:pt idx="1">
                  <c:v>30.8</c:v>
                </c:pt>
                <c:pt idx="2">
                  <c:v>6.01</c:v>
                </c:pt>
                <c:pt idx="3">
                  <c:v>18.399999999999999</c:v>
                </c:pt>
                <c:pt idx="4">
                  <c:v>34.9</c:v>
                </c:pt>
                <c:pt idx="5">
                  <c:v>6.47</c:v>
                </c:pt>
                <c:pt idx="6">
                  <c:v>26.3</c:v>
                </c:pt>
                <c:pt idx="7">
                  <c:v>33.700000000000003</c:v>
                </c:pt>
                <c:pt idx="8">
                  <c:v>38.5</c:v>
                </c:pt>
                <c:pt idx="9">
                  <c:v>27.8</c:v>
                </c:pt>
                <c:pt idx="10">
                  <c:v>7.39</c:v>
                </c:pt>
                <c:pt idx="11">
                  <c:v>14</c:v>
                </c:pt>
                <c:pt idx="12">
                  <c:v>38.4</c:v>
                </c:pt>
                <c:pt idx="13">
                  <c:v>24.6</c:v>
                </c:pt>
                <c:pt idx="14">
                  <c:v>8.39</c:v>
                </c:pt>
                <c:pt idx="15">
                  <c:v>38</c:v>
                </c:pt>
                <c:pt idx="16">
                  <c:v>1.29</c:v>
                </c:pt>
                <c:pt idx="17">
                  <c:v>0.26600000000000001</c:v>
                </c:pt>
                <c:pt idx="18">
                  <c:v>0.22700000000000001</c:v>
                </c:pt>
                <c:pt idx="19">
                  <c:v>0.48</c:v>
                </c:pt>
                <c:pt idx="20">
                  <c:v>0.4</c:v>
                </c:pt>
                <c:pt idx="21">
                  <c:v>0.23499999999999999</c:v>
                </c:pt>
                <c:pt idx="22">
                  <c:v>0.23499999999999999</c:v>
                </c:pt>
                <c:pt idx="23">
                  <c:v>0.53</c:v>
                </c:pt>
                <c:pt idx="24">
                  <c:v>0.39</c:v>
                </c:pt>
                <c:pt idx="25">
                  <c:v>0.17699999999999999</c:v>
                </c:pt>
                <c:pt idx="26">
                  <c:v>0.25600000000000001</c:v>
                </c:pt>
                <c:pt idx="27">
                  <c:v>0.2</c:v>
                </c:pt>
                <c:pt idx="28">
                  <c:v>0.55000000000000004</c:v>
                </c:pt>
                <c:pt idx="29">
                  <c:v>2.1</c:v>
                </c:pt>
                <c:pt idx="30">
                  <c:v>8.68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'Jan23'!$C$4:$AG$4</c:f>
              <c:numCache>
                <c:formatCode>0</c:formatCode>
                <c:ptCount val="31"/>
                <c:pt idx="0">
                  <c:v>93</c:v>
                </c:pt>
                <c:pt idx="1">
                  <c:v>72.3</c:v>
                </c:pt>
                <c:pt idx="2">
                  <c:v>20.2</c:v>
                </c:pt>
                <c:pt idx="3">
                  <c:v>55.5</c:v>
                </c:pt>
                <c:pt idx="4">
                  <c:v>57.6</c:v>
                </c:pt>
                <c:pt idx="5">
                  <c:v>26.2</c:v>
                </c:pt>
                <c:pt idx="6">
                  <c:v>97</c:v>
                </c:pt>
                <c:pt idx="7">
                  <c:v>28.4</c:v>
                </c:pt>
                <c:pt idx="8">
                  <c:v>64.099999999999994</c:v>
                </c:pt>
                <c:pt idx="9">
                  <c:v>112</c:v>
                </c:pt>
                <c:pt idx="10">
                  <c:v>23.4</c:v>
                </c:pt>
                <c:pt idx="11">
                  <c:v>44.4</c:v>
                </c:pt>
                <c:pt idx="12">
                  <c:v>60.7</c:v>
                </c:pt>
                <c:pt idx="13">
                  <c:v>67.2</c:v>
                </c:pt>
                <c:pt idx="14">
                  <c:v>19.399999999999999</c:v>
                </c:pt>
                <c:pt idx="15">
                  <c:v>65</c:v>
                </c:pt>
                <c:pt idx="16">
                  <c:v>2.56</c:v>
                </c:pt>
                <c:pt idx="17">
                  <c:v>0.28999999999999998</c:v>
                </c:pt>
                <c:pt idx="18">
                  <c:v>0.71</c:v>
                </c:pt>
                <c:pt idx="19">
                  <c:v>0.15</c:v>
                </c:pt>
                <c:pt idx="20">
                  <c:v>0.7</c:v>
                </c:pt>
                <c:pt idx="21">
                  <c:v>0.55000000000000004</c:v>
                </c:pt>
                <c:pt idx="22">
                  <c:v>0.55000000000000004</c:v>
                </c:pt>
                <c:pt idx="23">
                  <c:v>1.08</c:v>
                </c:pt>
                <c:pt idx="24">
                  <c:v>0.57999999999999996</c:v>
                </c:pt>
                <c:pt idx="25">
                  <c:v>0.3</c:v>
                </c:pt>
                <c:pt idx="26">
                  <c:v>0.31</c:v>
                </c:pt>
                <c:pt idx="27">
                  <c:v>0</c:v>
                </c:pt>
                <c:pt idx="28">
                  <c:v>1.71</c:v>
                </c:pt>
                <c:pt idx="29">
                  <c:v>5.3</c:v>
                </c:pt>
                <c:pt idx="30">
                  <c:v>28.7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53384"/>
        <c:axId val="845952208"/>
        <c:axId val="868646656"/>
      </c:bar3DChart>
      <c:catAx>
        <c:axId val="845953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5220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52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53384"/>
        <c:crossesAt val="1"/>
        <c:crossBetween val="between"/>
      </c:valAx>
      <c:serAx>
        <c:axId val="868646656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5220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Februar 2023</a:t>
            </a:r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'Feb23'!$C$3:$AG$3</c:f>
              <c:numCache>
                <c:formatCode>0.0</c:formatCode>
                <c:ptCount val="31"/>
                <c:pt idx="0">
                  <c:v>20.9</c:v>
                </c:pt>
                <c:pt idx="1">
                  <c:v>34.9</c:v>
                </c:pt>
                <c:pt idx="2">
                  <c:v>32.6</c:v>
                </c:pt>
                <c:pt idx="3">
                  <c:v>14.2</c:v>
                </c:pt>
                <c:pt idx="4">
                  <c:v>49.1</c:v>
                </c:pt>
                <c:pt idx="5">
                  <c:v>36.700000000000003</c:v>
                </c:pt>
                <c:pt idx="6">
                  <c:v>33.799999999999997</c:v>
                </c:pt>
                <c:pt idx="7">
                  <c:v>41.8</c:v>
                </c:pt>
                <c:pt idx="8">
                  <c:v>33.200000000000003</c:v>
                </c:pt>
                <c:pt idx="9">
                  <c:v>33.799999999999997</c:v>
                </c:pt>
                <c:pt idx="10">
                  <c:v>39.700000000000003</c:v>
                </c:pt>
                <c:pt idx="11">
                  <c:v>34.4</c:v>
                </c:pt>
                <c:pt idx="12">
                  <c:v>35.1</c:v>
                </c:pt>
                <c:pt idx="13">
                  <c:v>35.799999999999997</c:v>
                </c:pt>
                <c:pt idx="14">
                  <c:v>35.6</c:v>
                </c:pt>
                <c:pt idx="15">
                  <c:v>36.4</c:v>
                </c:pt>
                <c:pt idx="16">
                  <c:v>54.6</c:v>
                </c:pt>
                <c:pt idx="17">
                  <c:v>35.5</c:v>
                </c:pt>
                <c:pt idx="18">
                  <c:v>44.4</c:v>
                </c:pt>
                <c:pt idx="19">
                  <c:v>35.299999999999997</c:v>
                </c:pt>
                <c:pt idx="20">
                  <c:v>36.1</c:v>
                </c:pt>
                <c:pt idx="21">
                  <c:v>36.200000000000003</c:v>
                </c:pt>
                <c:pt idx="22">
                  <c:v>38.1</c:v>
                </c:pt>
                <c:pt idx="23">
                  <c:v>41.1</c:v>
                </c:pt>
                <c:pt idx="24">
                  <c:v>43.7</c:v>
                </c:pt>
                <c:pt idx="25">
                  <c:v>47.3</c:v>
                </c:pt>
                <c:pt idx="26">
                  <c:v>17.399999999999999</c:v>
                </c:pt>
                <c:pt idx="27">
                  <c:v>50.5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'Feb23'!$C$4:$AG$4</c:f>
              <c:numCache>
                <c:formatCode>0</c:formatCode>
                <c:ptCount val="31"/>
                <c:pt idx="0">
                  <c:v>84.3</c:v>
                </c:pt>
                <c:pt idx="1">
                  <c:v>189</c:v>
                </c:pt>
                <c:pt idx="2">
                  <c:v>164</c:v>
                </c:pt>
                <c:pt idx="3">
                  <c:v>40</c:v>
                </c:pt>
                <c:pt idx="4">
                  <c:v>90.2</c:v>
                </c:pt>
                <c:pt idx="5">
                  <c:v>92.6</c:v>
                </c:pt>
                <c:pt idx="6">
                  <c:v>187</c:v>
                </c:pt>
                <c:pt idx="7">
                  <c:v>108</c:v>
                </c:pt>
                <c:pt idx="8">
                  <c:v>185</c:v>
                </c:pt>
                <c:pt idx="9">
                  <c:v>189</c:v>
                </c:pt>
                <c:pt idx="10">
                  <c:v>188</c:v>
                </c:pt>
                <c:pt idx="11">
                  <c:v>198</c:v>
                </c:pt>
                <c:pt idx="12">
                  <c:v>200</c:v>
                </c:pt>
                <c:pt idx="13">
                  <c:v>207</c:v>
                </c:pt>
                <c:pt idx="14">
                  <c:v>208</c:v>
                </c:pt>
                <c:pt idx="15">
                  <c:v>204</c:v>
                </c:pt>
                <c:pt idx="16">
                  <c:v>122</c:v>
                </c:pt>
                <c:pt idx="17">
                  <c:v>203</c:v>
                </c:pt>
                <c:pt idx="18">
                  <c:v>184</c:v>
                </c:pt>
                <c:pt idx="19">
                  <c:v>209</c:v>
                </c:pt>
                <c:pt idx="20">
                  <c:v>213</c:v>
                </c:pt>
                <c:pt idx="21">
                  <c:v>166</c:v>
                </c:pt>
                <c:pt idx="22">
                  <c:v>190</c:v>
                </c:pt>
                <c:pt idx="23">
                  <c:v>213</c:v>
                </c:pt>
                <c:pt idx="24">
                  <c:v>84.4</c:v>
                </c:pt>
                <c:pt idx="25">
                  <c:v>164</c:v>
                </c:pt>
                <c:pt idx="26">
                  <c:v>91.1</c:v>
                </c:pt>
                <c:pt idx="27">
                  <c:v>171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43976"/>
        <c:axId val="845947112"/>
        <c:axId val="868649200"/>
      </c:bar3DChart>
      <c:catAx>
        <c:axId val="845943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4711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47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43976"/>
        <c:crossesAt val="1"/>
        <c:crossBetween val="between"/>
      </c:valAx>
      <c:serAx>
        <c:axId val="86864920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4711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März 2023</a:t>
            </a:r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'Mar23'!$C$3:$AG$3</c:f>
              <c:numCache>
                <c:formatCode>0.0</c:formatCode>
                <c:ptCount val="31"/>
                <c:pt idx="0">
                  <c:v>13.6</c:v>
                </c:pt>
                <c:pt idx="1">
                  <c:v>41.1</c:v>
                </c:pt>
                <c:pt idx="2">
                  <c:v>51.4</c:v>
                </c:pt>
                <c:pt idx="3">
                  <c:v>47.8</c:v>
                </c:pt>
                <c:pt idx="4">
                  <c:v>42.6</c:v>
                </c:pt>
                <c:pt idx="5">
                  <c:v>44.2</c:v>
                </c:pt>
                <c:pt idx="6">
                  <c:v>49.5</c:v>
                </c:pt>
                <c:pt idx="7">
                  <c:v>24.3</c:v>
                </c:pt>
                <c:pt idx="8">
                  <c:v>54.5</c:v>
                </c:pt>
                <c:pt idx="9">
                  <c:v>60</c:v>
                </c:pt>
                <c:pt idx="10">
                  <c:v>2.89</c:v>
                </c:pt>
                <c:pt idx="11">
                  <c:v>60</c:v>
                </c:pt>
                <c:pt idx="12">
                  <c:v>51.9</c:v>
                </c:pt>
                <c:pt idx="13">
                  <c:v>50.5</c:v>
                </c:pt>
                <c:pt idx="14">
                  <c:v>49.3</c:v>
                </c:pt>
                <c:pt idx="15">
                  <c:v>49.5</c:v>
                </c:pt>
                <c:pt idx="16">
                  <c:v>50.1</c:v>
                </c:pt>
                <c:pt idx="17">
                  <c:v>56.9</c:v>
                </c:pt>
                <c:pt idx="18">
                  <c:v>52</c:v>
                </c:pt>
                <c:pt idx="19">
                  <c:v>60</c:v>
                </c:pt>
                <c:pt idx="20">
                  <c:v>44.1</c:v>
                </c:pt>
                <c:pt idx="21">
                  <c:v>47.7</c:v>
                </c:pt>
                <c:pt idx="22">
                  <c:v>46.3</c:v>
                </c:pt>
                <c:pt idx="23">
                  <c:v>14.4</c:v>
                </c:pt>
                <c:pt idx="24">
                  <c:v>60</c:v>
                </c:pt>
                <c:pt idx="25">
                  <c:v>54.6</c:v>
                </c:pt>
                <c:pt idx="26">
                  <c:v>10.199999999999999</c:v>
                </c:pt>
                <c:pt idx="27">
                  <c:v>60</c:v>
                </c:pt>
                <c:pt idx="28">
                  <c:v>48.7</c:v>
                </c:pt>
                <c:pt idx="29">
                  <c:v>59.3</c:v>
                </c:pt>
                <c:pt idx="30">
                  <c:v>54.8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'Mar23'!$C$4:$AG$4</c:f>
              <c:numCache>
                <c:formatCode>0</c:formatCode>
                <c:ptCount val="31"/>
                <c:pt idx="0">
                  <c:v>57.6</c:v>
                </c:pt>
                <c:pt idx="1">
                  <c:v>201</c:v>
                </c:pt>
                <c:pt idx="2">
                  <c:v>198</c:v>
                </c:pt>
                <c:pt idx="3">
                  <c:v>202</c:v>
                </c:pt>
                <c:pt idx="4">
                  <c:v>254</c:v>
                </c:pt>
                <c:pt idx="5">
                  <c:v>159</c:v>
                </c:pt>
                <c:pt idx="6">
                  <c:v>204</c:v>
                </c:pt>
                <c:pt idx="7">
                  <c:v>67.3</c:v>
                </c:pt>
                <c:pt idx="8">
                  <c:v>189</c:v>
                </c:pt>
                <c:pt idx="9">
                  <c:v>132</c:v>
                </c:pt>
                <c:pt idx="10">
                  <c:v>13.2</c:v>
                </c:pt>
                <c:pt idx="11">
                  <c:v>174</c:v>
                </c:pt>
                <c:pt idx="12">
                  <c:v>251</c:v>
                </c:pt>
                <c:pt idx="13">
                  <c:v>93.4</c:v>
                </c:pt>
                <c:pt idx="14">
                  <c:v>290</c:v>
                </c:pt>
                <c:pt idx="15">
                  <c:v>293</c:v>
                </c:pt>
                <c:pt idx="16">
                  <c:v>240</c:v>
                </c:pt>
                <c:pt idx="17">
                  <c:v>254</c:v>
                </c:pt>
                <c:pt idx="18">
                  <c:v>124</c:v>
                </c:pt>
                <c:pt idx="19">
                  <c:v>255</c:v>
                </c:pt>
                <c:pt idx="20">
                  <c:v>247</c:v>
                </c:pt>
                <c:pt idx="21">
                  <c:v>306</c:v>
                </c:pt>
                <c:pt idx="22">
                  <c:v>112</c:v>
                </c:pt>
                <c:pt idx="23">
                  <c:v>50</c:v>
                </c:pt>
                <c:pt idx="24">
                  <c:v>180</c:v>
                </c:pt>
                <c:pt idx="25">
                  <c:v>105</c:v>
                </c:pt>
                <c:pt idx="26">
                  <c:v>40.799999999999997</c:v>
                </c:pt>
                <c:pt idx="27">
                  <c:v>307</c:v>
                </c:pt>
                <c:pt idx="28">
                  <c:v>142</c:v>
                </c:pt>
                <c:pt idx="29">
                  <c:v>173</c:v>
                </c:pt>
                <c:pt idx="30">
                  <c:v>137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51424"/>
        <c:axId val="845945544"/>
        <c:axId val="868643264"/>
      </c:bar3DChart>
      <c:catAx>
        <c:axId val="84595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4554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45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51424"/>
        <c:crossesAt val="1"/>
        <c:crossBetween val="between"/>
      </c:valAx>
      <c:serAx>
        <c:axId val="868643264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4554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Juli 2013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3461538461538458E-2"/>
          <c:y val="0.23842917251051893"/>
          <c:w val="0.7663461538461539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'Jul13'!$A$3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'Jul13'!$C$3:$AG$3</c:f>
              <c:numCache>
                <c:formatCode>0.0</c:formatCode>
                <c:ptCount val="31"/>
                <c:pt idx="0">
                  <c:v>14.393000000000001</c:v>
                </c:pt>
                <c:pt idx="1">
                  <c:v>15</c:v>
                </c:pt>
                <c:pt idx="2">
                  <c:v>10.002000000000001</c:v>
                </c:pt>
                <c:pt idx="3">
                  <c:v>15</c:v>
                </c:pt>
                <c:pt idx="4">
                  <c:v>15</c:v>
                </c:pt>
                <c:pt idx="5">
                  <c:v>14.957000000000001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14.962</c:v>
                </c:pt>
                <c:pt idx="10">
                  <c:v>14.484</c:v>
                </c:pt>
                <c:pt idx="11">
                  <c:v>14.382999999999999</c:v>
                </c:pt>
                <c:pt idx="12">
                  <c:v>13.792999999999999</c:v>
                </c:pt>
                <c:pt idx="13">
                  <c:v>13.935</c:v>
                </c:pt>
                <c:pt idx="14">
                  <c:v>14.084</c:v>
                </c:pt>
                <c:pt idx="15">
                  <c:v>13.813000000000001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13.609</c:v>
                </c:pt>
                <c:pt idx="21">
                  <c:v>13.593</c:v>
                </c:pt>
                <c:pt idx="22">
                  <c:v>14.904</c:v>
                </c:pt>
                <c:pt idx="23">
                  <c:v>15</c:v>
                </c:pt>
                <c:pt idx="24">
                  <c:v>15</c:v>
                </c:pt>
                <c:pt idx="25">
                  <c:v>14.938000000000001</c:v>
                </c:pt>
                <c:pt idx="26">
                  <c:v>13.185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13.893000000000001</c:v>
                </c:pt>
              </c:numCache>
            </c:numRef>
          </c:val>
        </c:ser>
        <c:ser>
          <c:idx val="1"/>
          <c:order val="1"/>
          <c:tx>
            <c:strRef>
              <c:f>'Jul13'!$A$4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'Jul13'!$C$4:$AG$4</c:f>
              <c:numCache>
                <c:formatCode>0.0</c:formatCode>
                <c:ptCount val="31"/>
                <c:pt idx="0">
                  <c:v>121.3</c:v>
                </c:pt>
                <c:pt idx="1">
                  <c:v>90.6</c:v>
                </c:pt>
                <c:pt idx="2">
                  <c:v>31.9</c:v>
                </c:pt>
                <c:pt idx="3">
                  <c:v>61.7</c:v>
                </c:pt>
                <c:pt idx="4">
                  <c:v>88</c:v>
                </c:pt>
                <c:pt idx="5">
                  <c:v>117.8</c:v>
                </c:pt>
                <c:pt idx="6">
                  <c:v>115.6</c:v>
                </c:pt>
                <c:pt idx="7">
                  <c:v>89</c:v>
                </c:pt>
                <c:pt idx="8">
                  <c:v>78.599999999999994</c:v>
                </c:pt>
                <c:pt idx="9">
                  <c:v>76.5</c:v>
                </c:pt>
                <c:pt idx="10">
                  <c:v>118.3</c:v>
                </c:pt>
                <c:pt idx="11">
                  <c:v>118.4</c:v>
                </c:pt>
                <c:pt idx="12">
                  <c:v>113.1</c:v>
                </c:pt>
                <c:pt idx="13">
                  <c:v>115.5</c:v>
                </c:pt>
                <c:pt idx="14">
                  <c:v>115.2</c:v>
                </c:pt>
                <c:pt idx="15">
                  <c:v>111.8</c:v>
                </c:pt>
                <c:pt idx="16">
                  <c:v>57.4</c:v>
                </c:pt>
                <c:pt idx="17">
                  <c:v>63</c:v>
                </c:pt>
                <c:pt idx="18">
                  <c:v>84.7</c:v>
                </c:pt>
                <c:pt idx="19">
                  <c:v>98.9</c:v>
                </c:pt>
                <c:pt idx="20">
                  <c:v>113.6</c:v>
                </c:pt>
                <c:pt idx="21">
                  <c:v>109.4</c:v>
                </c:pt>
                <c:pt idx="22">
                  <c:v>95.9</c:v>
                </c:pt>
                <c:pt idx="23">
                  <c:v>85.1</c:v>
                </c:pt>
                <c:pt idx="24">
                  <c:v>90.4</c:v>
                </c:pt>
                <c:pt idx="25">
                  <c:v>102.2</c:v>
                </c:pt>
                <c:pt idx="26">
                  <c:v>106.5</c:v>
                </c:pt>
                <c:pt idx="27">
                  <c:v>76</c:v>
                </c:pt>
                <c:pt idx="28">
                  <c:v>29.8</c:v>
                </c:pt>
                <c:pt idx="29">
                  <c:v>103.2</c:v>
                </c:pt>
                <c:pt idx="30">
                  <c:v>114.4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07952"/>
        <c:axId val="845816968"/>
        <c:axId val="834395280"/>
      </c:bar3DChart>
      <c:catAx>
        <c:axId val="84580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1696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16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07952"/>
        <c:crossesAt val="1"/>
        <c:crossBetween val="between"/>
      </c:valAx>
      <c:serAx>
        <c:axId val="83439528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1696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377166931894594"/>
          <c:y val="0.56663083690920002"/>
          <c:w val="0.98647712236571472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April 2023</a:t>
            </a:r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'Apr23'!$C$3:$AG$3</c:f>
              <c:numCache>
                <c:formatCode>0.0</c:formatCode>
                <c:ptCount val="31"/>
                <c:pt idx="0">
                  <c:v>60</c:v>
                </c:pt>
                <c:pt idx="1">
                  <c:v>60</c:v>
                </c:pt>
                <c:pt idx="2">
                  <c:v>44.2</c:v>
                </c:pt>
                <c:pt idx="3">
                  <c:v>53</c:v>
                </c:pt>
                <c:pt idx="4">
                  <c:v>50.3</c:v>
                </c:pt>
                <c:pt idx="5">
                  <c:v>50.4</c:v>
                </c:pt>
                <c:pt idx="6">
                  <c:v>60</c:v>
                </c:pt>
                <c:pt idx="7">
                  <c:v>60.1</c:v>
                </c:pt>
                <c:pt idx="8">
                  <c:v>51</c:v>
                </c:pt>
                <c:pt idx="9">
                  <c:v>50.4</c:v>
                </c:pt>
                <c:pt idx="10">
                  <c:v>19.2</c:v>
                </c:pt>
                <c:pt idx="11">
                  <c:v>58.7</c:v>
                </c:pt>
                <c:pt idx="12">
                  <c:v>60</c:v>
                </c:pt>
                <c:pt idx="13">
                  <c:v>56</c:v>
                </c:pt>
                <c:pt idx="14">
                  <c:v>19.3</c:v>
                </c:pt>
                <c:pt idx="15">
                  <c:v>12.9</c:v>
                </c:pt>
                <c:pt idx="16">
                  <c:v>60.1</c:v>
                </c:pt>
                <c:pt idx="17">
                  <c:v>58.5</c:v>
                </c:pt>
                <c:pt idx="18">
                  <c:v>60.1</c:v>
                </c:pt>
                <c:pt idx="19">
                  <c:v>16</c:v>
                </c:pt>
                <c:pt idx="20">
                  <c:v>59.3</c:v>
                </c:pt>
                <c:pt idx="21">
                  <c:v>60</c:v>
                </c:pt>
                <c:pt idx="22">
                  <c:v>60.1</c:v>
                </c:pt>
                <c:pt idx="23">
                  <c:v>60</c:v>
                </c:pt>
                <c:pt idx="24">
                  <c:v>60.1</c:v>
                </c:pt>
                <c:pt idx="25">
                  <c:v>60</c:v>
                </c:pt>
                <c:pt idx="26">
                  <c:v>59.6</c:v>
                </c:pt>
                <c:pt idx="27">
                  <c:v>60</c:v>
                </c:pt>
                <c:pt idx="28">
                  <c:v>56.2</c:v>
                </c:pt>
                <c:pt idx="29">
                  <c:v>35.799999999999997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'Apr23'!$C$4:$AG$4</c:f>
              <c:numCache>
                <c:formatCode>0</c:formatCode>
                <c:ptCount val="31"/>
                <c:pt idx="0">
                  <c:v>174</c:v>
                </c:pt>
                <c:pt idx="1">
                  <c:v>153</c:v>
                </c:pt>
                <c:pt idx="2">
                  <c:v>128</c:v>
                </c:pt>
                <c:pt idx="3">
                  <c:v>388</c:v>
                </c:pt>
                <c:pt idx="4">
                  <c:v>375</c:v>
                </c:pt>
                <c:pt idx="5">
                  <c:v>292</c:v>
                </c:pt>
                <c:pt idx="6">
                  <c:v>149</c:v>
                </c:pt>
                <c:pt idx="7">
                  <c:v>251</c:v>
                </c:pt>
                <c:pt idx="8">
                  <c:v>381</c:v>
                </c:pt>
                <c:pt idx="9">
                  <c:v>288</c:v>
                </c:pt>
                <c:pt idx="10">
                  <c:v>77.599999999999994</c:v>
                </c:pt>
                <c:pt idx="11">
                  <c:v>184</c:v>
                </c:pt>
                <c:pt idx="12">
                  <c:v>169</c:v>
                </c:pt>
                <c:pt idx="13">
                  <c:v>351</c:v>
                </c:pt>
                <c:pt idx="14">
                  <c:v>96</c:v>
                </c:pt>
                <c:pt idx="15">
                  <c:v>45.9</c:v>
                </c:pt>
                <c:pt idx="16">
                  <c:v>253</c:v>
                </c:pt>
                <c:pt idx="17">
                  <c:v>365</c:v>
                </c:pt>
                <c:pt idx="18">
                  <c:v>276</c:v>
                </c:pt>
                <c:pt idx="19">
                  <c:v>70.8</c:v>
                </c:pt>
                <c:pt idx="20">
                  <c:v>191</c:v>
                </c:pt>
                <c:pt idx="21">
                  <c:v>192</c:v>
                </c:pt>
                <c:pt idx="22">
                  <c:v>242</c:v>
                </c:pt>
                <c:pt idx="23">
                  <c:v>210</c:v>
                </c:pt>
                <c:pt idx="24">
                  <c:v>178</c:v>
                </c:pt>
                <c:pt idx="25">
                  <c:v>337</c:v>
                </c:pt>
                <c:pt idx="26">
                  <c:v>364</c:v>
                </c:pt>
                <c:pt idx="27">
                  <c:v>149</c:v>
                </c:pt>
                <c:pt idx="28">
                  <c:v>296</c:v>
                </c:pt>
                <c:pt idx="29">
                  <c:v>133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50248"/>
        <c:axId val="845950640"/>
        <c:axId val="868647504"/>
      </c:bar3DChart>
      <c:catAx>
        <c:axId val="845950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5064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50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50248"/>
        <c:crossesAt val="1"/>
        <c:crossBetween val="between"/>
      </c:valAx>
      <c:serAx>
        <c:axId val="868647504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5064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Mai 2023</a:t>
            </a:r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'Mai23'!$C$3:$AG$3</c:f>
              <c:numCache>
                <c:formatCode>0.0</c:formatCode>
                <c:ptCount val="31"/>
                <c:pt idx="0">
                  <c:v>18</c:v>
                </c:pt>
                <c:pt idx="1">
                  <c:v>60</c:v>
                </c:pt>
                <c:pt idx="2">
                  <c:v>57</c:v>
                </c:pt>
                <c:pt idx="3">
                  <c:v>52.9</c:v>
                </c:pt>
                <c:pt idx="4">
                  <c:v>59.2</c:v>
                </c:pt>
                <c:pt idx="5">
                  <c:v>55.4</c:v>
                </c:pt>
                <c:pt idx="6">
                  <c:v>60</c:v>
                </c:pt>
                <c:pt idx="7">
                  <c:v>60</c:v>
                </c:pt>
                <c:pt idx="8">
                  <c:v>54.6</c:v>
                </c:pt>
                <c:pt idx="9">
                  <c:v>60.1</c:v>
                </c:pt>
                <c:pt idx="10">
                  <c:v>59.9</c:v>
                </c:pt>
                <c:pt idx="11">
                  <c:v>60</c:v>
                </c:pt>
                <c:pt idx="12">
                  <c:v>56.5</c:v>
                </c:pt>
                <c:pt idx="13">
                  <c:v>60</c:v>
                </c:pt>
                <c:pt idx="14">
                  <c:v>60.1</c:v>
                </c:pt>
                <c:pt idx="15">
                  <c:v>21</c:v>
                </c:pt>
                <c:pt idx="16">
                  <c:v>60</c:v>
                </c:pt>
                <c:pt idx="17">
                  <c:v>48.4</c:v>
                </c:pt>
                <c:pt idx="18">
                  <c:v>45.7</c:v>
                </c:pt>
                <c:pt idx="19">
                  <c:v>60</c:v>
                </c:pt>
                <c:pt idx="20">
                  <c:v>55.7</c:v>
                </c:pt>
                <c:pt idx="21">
                  <c:v>60.1</c:v>
                </c:pt>
                <c:pt idx="22">
                  <c:v>60</c:v>
                </c:pt>
                <c:pt idx="23">
                  <c:v>18.399999999999999</c:v>
                </c:pt>
                <c:pt idx="24">
                  <c:v>60.1</c:v>
                </c:pt>
                <c:pt idx="25">
                  <c:v>53.1</c:v>
                </c:pt>
                <c:pt idx="26">
                  <c:v>52.1</c:v>
                </c:pt>
                <c:pt idx="27">
                  <c:v>51.3</c:v>
                </c:pt>
                <c:pt idx="28">
                  <c:v>51.8</c:v>
                </c:pt>
                <c:pt idx="29">
                  <c:v>56.7</c:v>
                </c:pt>
                <c:pt idx="30">
                  <c:v>58.4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'Mai23'!$C$4:$AG$4</c:f>
              <c:numCache>
                <c:formatCode>0</c:formatCode>
                <c:ptCount val="31"/>
                <c:pt idx="0">
                  <c:v>113</c:v>
                </c:pt>
                <c:pt idx="1">
                  <c:v>247</c:v>
                </c:pt>
                <c:pt idx="2">
                  <c:v>433</c:v>
                </c:pt>
                <c:pt idx="3">
                  <c:v>394</c:v>
                </c:pt>
                <c:pt idx="4">
                  <c:v>345</c:v>
                </c:pt>
                <c:pt idx="5">
                  <c:v>352</c:v>
                </c:pt>
                <c:pt idx="6">
                  <c:v>145</c:v>
                </c:pt>
                <c:pt idx="7">
                  <c:v>228</c:v>
                </c:pt>
                <c:pt idx="8">
                  <c:v>215</c:v>
                </c:pt>
                <c:pt idx="9">
                  <c:v>250</c:v>
                </c:pt>
                <c:pt idx="10">
                  <c:v>240</c:v>
                </c:pt>
                <c:pt idx="11">
                  <c:v>210</c:v>
                </c:pt>
                <c:pt idx="12">
                  <c:v>139</c:v>
                </c:pt>
                <c:pt idx="13">
                  <c:v>160</c:v>
                </c:pt>
                <c:pt idx="14">
                  <c:v>213</c:v>
                </c:pt>
                <c:pt idx="15">
                  <c:v>70.3</c:v>
                </c:pt>
                <c:pt idx="16">
                  <c:v>251</c:v>
                </c:pt>
                <c:pt idx="17">
                  <c:v>193</c:v>
                </c:pt>
                <c:pt idx="18">
                  <c:v>207</c:v>
                </c:pt>
                <c:pt idx="19">
                  <c:v>195</c:v>
                </c:pt>
                <c:pt idx="20">
                  <c:v>346</c:v>
                </c:pt>
                <c:pt idx="21">
                  <c:v>372</c:v>
                </c:pt>
                <c:pt idx="22">
                  <c:v>272</c:v>
                </c:pt>
                <c:pt idx="23">
                  <c:v>102</c:v>
                </c:pt>
                <c:pt idx="24">
                  <c:v>317</c:v>
                </c:pt>
                <c:pt idx="25">
                  <c:v>426</c:v>
                </c:pt>
                <c:pt idx="26">
                  <c:v>438</c:v>
                </c:pt>
                <c:pt idx="27">
                  <c:v>426</c:v>
                </c:pt>
                <c:pt idx="28">
                  <c:v>434</c:v>
                </c:pt>
                <c:pt idx="29">
                  <c:v>422</c:v>
                </c:pt>
                <c:pt idx="30">
                  <c:v>344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55344"/>
        <c:axId val="845943192"/>
        <c:axId val="868665312"/>
      </c:bar3DChart>
      <c:catAx>
        <c:axId val="84595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4319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43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55344"/>
        <c:crossesAt val="1"/>
        <c:crossBetween val="between"/>
      </c:valAx>
      <c:serAx>
        <c:axId val="86866531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4319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Juni 2023</a:t>
            </a:r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'Jun23'!$C$3:$AG$3</c:f>
              <c:numCache>
                <c:formatCode>0.0</c:formatCode>
                <c:ptCount val="31"/>
                <c:pt idx="0">
                  <c:v>60</c:v>
                </c:pt>
                <c:pt idx="1">
                  <c:v>57.1</c:v>
                </c:pt>
                <c:pt idx="2">
                  <c:v>54.9</c:v>
                </c:pt>
                <c:pt idx="3">
                  <c:v>60.1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54</c:v>
                </c:pt>
                <c:pt idx="9">
                  <c:v>60.1</c:v>
                </c:pt>
                <c:pt idx="10">
                  <c:v>60</c:v>
                </c:pt>
                <c:pt idx="11">
                  <c:v>52</c:v>
                </c:pt>
                <c:pt idx="12">
                  <c:v>52.8</c:v>
                </c:pt>
                <c:pt idx="13">
                  <c:v>52</c:v>
                </c:pt>
                <c:pt idx="14">
                  <c:v>51.1</c:v>
                </c:pt>
                <c:pt idx="15">
                  <c:v>57.5</c:v>
                </c:pt>
                <c:pt idx="16">
                  <c:v>52.8</c:v>
                </c:pt>
                <c:pt idx="17">
                  <c:v>57.1</c:v>
                </c:pt>
                <c:pt idx="18">
                  <c:v>60</c:v>
                </c:pt>
                <c:pt idx="19">
                  <c:v>52.7</c:v>
                </c:pt>
                <c:pt idx="20">
                  <c:v>56.5</c:v>
                </c:pt>
                <c:pt idx="21">
                  <c:v>41.3</c:v>
                </c:pt>
                <c:pt idx="22">
                  <c:v>56.5</c:v>
                </c:pt>
                <c:pt idx="23">
                  <c:v>50.7</c:v>
                </c:pt>
                <c:pt idx="24">
                  <c:v>48.2</c:v>
                </c:pt>
                <c:pt idx="25">
                  <c:v>60</c:v>
                </c:pt>
                <c:pt idx="26">
                  <c:v>49.5</c:v>
                </c:pt>
                <c:pt idx="27">
                  <c:v>53.3</c:v>
                </c:pt>
                <c:pt idx="28">
                  <c:v>49.6</c:v>
                </c:pt>
                <c:pt idx="29">
                  <c:v>60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'Jun23'!$C$4:$AG$4</c:f>
              <c:numCache>
                <c:formatCode>0</c:formatCode>
                <c:ptCount val="31"/>
                <c:pt idx="0">
                  <c:v>356</c:v>
                </c:pt>
                <c:pt idx="1">
                  <c:v>427</c:v>
                </c:pt>
                <c:pt idx="2">
                  <c:v>393</c:v>
                </c:pt>
                <c:pt idx="3">
                  <c:v>319</c:v>
                </c:pt>
                <c:pt idx="4">
                  <c:v>412</c:v>
                </c:pt>
                <c:pt idx="5">
                  <c:v>385</c:v>
                </c:pt>
                <c:pt idx="6">
                  <c:v>378</c:v>
                </c:pt>
                <c:pt idx="7">
                  <c:v>329</c:v>
                </c:pt>
                <c:pt idx="8">
                  <c:v>379</c:v>
                </c:pt>
                <c:pt idx="9">
                  <c:v>294</c:v>
                </c:pt>
                <c:pt idx="10">
                  <c:v>365</c:v>
                </c:pt>
                <c:pt idx="11">
                  <c:v>432</c:v>
                </c:pt>
                <c:pt idx="12">
                  <c:v>434</c:v>
                </c:pt>
                <c:pt idx="13">
                  <c:v>448</c:v>
                </c:pt>
                <c:pt idx="14">
                  <c:v>442</c:v>
                </c:pt>
                <c:pt idx="15">
                  <c:v>378</c:v>
                </c:pt>
                <c:pt idx="16">
                  <c:v>401</c:v>
                </c:pt>
                <c:pt idx="17">
                  <c:v>322</c:v>
                </c:pt>
                <c:pt idx="18">
                  <c:v>306</c:v>
                </c:pt>
                <c:pt idx="19">
                  <c:v>348</c:v>
                </c:pt>
                <c:pt idx="20">
                  <c:v>292</c:v>
                </c:pt>
                <c:pt idx="21">
                  <c:v>107</c:v>
                </c:pt>
                <c:pt idx="22">
                  <c:v>388</c:v>
                </c:pt>
                <c:pt idx="23">
                  <c:v>432</c:v>
                </c:pt>
                <c:pt idx="24">
                  <c:v>414</c:v>
                </c:pt>
                <c:pt idx="25">
                  <c:v>378</c:v>
                </c:pt>
                <c:pt idx="26">
                  <c:v>359</c:v>
                </c:pt>
                <c:pt idx="27">
                  <c:v>348</c:v>
                </c:pt>
                <c:pt idx="28">
                  <c:v>266</c:v>
                </c:pt>
                <c:pt idx="29">
                  <c:v>131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44760"/>
        <c:axId val="845946720"/>
        <c:axId val="868656408"/>
      </c:bar3DChart>
      <c:catAx>
        <c:axId val="845944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4672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46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44760"/>
        <c:crossesAt val="1"/>
        <c:crossBetween val="between"/>
      </c:valAx>
      <c:serAx>
        <c:axId val="868656408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4672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Juli 2023</a:t>
            </a:r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'Jul23'!$C$3:$AG$3</c:f>
              <c:numCache>
                <c:formatCode>0.0</c:formatCode>
                <c:ptCount val="3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60.1</c:v>
                </c:pt>
                <c:pt idx="4">
                  <c:v>60</c:v>
                </c:pt>
                <c:pt idx="5">
                  <c:v>59.2</c:v>
                </c:pt>
                <c:pt idx="6">
                  <c:v>47.2</c:v>
                </c:pt>
                <c:pt idx="7">
                  <c:v>58.9</c:v>
                </c:pt>
                <c:pt idx="8">
                  <c:v>46.1</c:v>
                </c:pt>
                <c:pt idx="9">
                  <c:v>50.4</c:v>
                </c:pt>
                <c:pt idx="10">
                  <c:v>45.4</c:v>
                </c:pt>
                <c:pt idx="11">
                  <c:v>57.2</c:v>
                </c:pt>
                <c:pt idx="12">
                  <c:v>60</c:v>
                </c:pt>
                <c:pt idx="13">
                  <c:v>47</c:v>
                </c:pt>
                <c:pt idx="14">
                  <c:v>58.5</c:v>
                </c:pt>
                <c:pt idx="15">
                  <c:v>56.2</c:v>
                </c:pt>
                <c:pt idx="16">
                  <c:v>58.8</c:v>
                </c:pt>
                <c:pt idx="17">
                  <c:v>58.4</c:v>
                </c:pt>
                <c:pt idx="18">
                  <c:v>58.4</c:v>
                </c:pt>
                <c:pt idx="19">
                  <c:v>55.4</c:v>
                </c:pt>
                <c:pt idx="20">
                  <c:v>60</c:v>
                </c:pt>
                <c:pt idx="21">
                  <c:v>58.6</c:v>
                </c:pt>
                <c:pt idx="22">
                  <c:v>60</c:v>
                </c:pt>
                <c:pt idx="23">
                  <c:v>60</c:v>
                </c:pt>
                <c:pt idx="24">
                  <c:v>58.9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53.6</c:v>
                </c:pt>
                <c:pt idx="30">
                  <c:v>55.1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'Jul23'!$C$4:$AG$4</c:f>
              <c:numCache>
                <c:formatCode>0</c:formatCode>
                <c:ptCount val="31"/>
                <c:pt idx="0">
                  <c:v>225</c:v>
                </c:pt>
                <c:pt idx="1">
                  <c:v>263</c:v>
                </c:pt>
                <c:pt idx="2">
                  <c:v>351</c:v>
                </c:pt>
                <c:pt idx="3">
                  <c:v>333</c:v>
                </c:pt>
                <c:pt idx="4">
                  <c:v>160</c:v>
                </c:pt>
                <c:pt idx="5">
                  <c:v>344</c:v>
                </c:pt>
                <c:pt idx="6">
                  <c:v>385</c:v>
                </c:pt>
                <c:pt idx="7">
                  <c:v>311</c:v>
                </c:pt>
                <c:pt idx="8">
                  <c:v>346</c:v>
                </c:pt>
                <c:pt idx="9">
                  <c:v>359</c:v>
                </c:pt>
                <c:pt idx="10">
                  <c:v>359</c:v>
                </c:pt>
                <c:pt idx="11">
                  <c:v>160</c:v>
                </c:pt>
                <c:pt idx="12">
                  <c:v>265</c:v>
                </c:pt>
                <c:pt idx="13">
                  <c:v>391</c:v>
                </c:pt>
                <c:pt idx="14">
                  <c:v>329</c:v>
                </c:pt>
                <c:pt idx="15">
                  <c:v>239</c:v>
                </c:pt>
                <c:pt idx="16">
                  <c:v>331</c:v>
                </c:pt>
                <c:pt idx="17">
                  <c:v>242</c:v>
                </c:pt>
                <c:pt idx="18">
                  <c:v>352</c:v>
                </c:pt>
                <c:pt idx="19">
                  <c:v>373</c:v>
                </c:pt>
                <c:pt idx="20">
                  <c:v>213</c:v>
                </c:pt>
                <c:pt idx="21">
                  <c:v>370</c:v>
                </c:pt>
                <c:pt idx="22">
                  <c:v>282</c:v>
                </c:pt>
                <c:pt idx="23">
                  <c:v>198</c:v>
                </c:pt>
                <c:pt idx="24">
                  <c:v>174</c:v>
                </c:pt>
                <c:pt idx="25">
                  <c:v>207</c:v>
                </c:pt>
                <c:pt idx="26">
                  <c:v>330</c:v>
                </c:pt>
                <c:pt idx="27">
                  <c:v>243</c:v>
                </c:pt>
                <c:pt idx="28">
                  <c:v>147</c:v>
                </c:pt>
                <c:pt idx="29">
                  <c:v>352</c:v>
                </c:pt>
                <c:pt idx="30">
                  <c:v>375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45152"/>
        <c:axId val="845947504"/>
        <c:axId val="868658104"/>
      </c:bar3DChart>
      <c:catAx>
        <c:axId val="84594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4750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47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45152"/>
        <c:crossesAt val="1"/>
        <c:crossBetween val="between"/>
      </c:valAx>
      <c:serAx>
        <c:axId val="868658104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4750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August 2023</a:t>
            </a:r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'Aug23'!$C$3:$AG$3</c:f>
              <c:numCache>
                <c:formatCode>0.0</c:formatCode>
                <c:ptCount val="31"/>
                <c:pt idx="0">
                  <c:v>60</c:v>
                </c:pt>
                <c:pt idx="1">
                  <c:v>60</c:v>
                </c:pt>
                <c:pt idx="2">
                  <c:v>54.8</c:v>
                </c:pt>
                <c:pt idx="3">
                  <c:v>58.8</c:v>
                </c:pt>
                <c:pt idx="4">
                  <c:v>59.8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56.7</c:v>
                </c:pt>
                <c:pt idx="9">
                  <c:v>47.1</c:v>
                </c:pt>
                <c:pt idx="10">
                  <c:v>43.1</c:v>
                </c:pt>
                <c:pt idx="11">
                  <c:v>53.8</c:v>
                </c:pt>
                <c:pt idx="12">
                  <c:v>44.2</c:v>
                </c:pt>
                <c:pt idx="13">
                  <c:v>55.2</c:v>
                </c:pt>
                <c:pt idx="14">
                  <c:v>50.8</c:v>
                </c:pt>
                <c:pt idx="15">
                  <c:v>41.7</c:v>
                </c:pt>
                <c:pt idx="16">
                  <c:v>57.5</c:v>
                </c:pt>
                <c:pt idx="17">
                  <c:v>45.1</c:v>
                </c:pt>
                <c:pt idx="18">
                  <c:v>56.7</c:v>
                </c:pt>
                <c:pt idx="19">
                  <c:v>40.1</c:v>
                </c:pt>
                <c:pt idx="20">
                  <c:v>39.9</c:v>
                </c:pt>
                <c:pt idx="21">
                  <c:v>49</c:v>
                </c:pt>
                <c:pt idx="22">
                  <c:v>39</c:v>
                </c:pt>
                <c:pt idx="23">
                  <c:v>39.4</c:v>
                </c:pt>
                <c:pt idx="24">
                  <c:v>52.1</c:v>
                </c:pt>
                <c:pt idx="25">
                  <c:v>49.2</c:v>
                </c:pt>
                <c:pt idx="26">
                  <c:v>22.6</c:v>
                </c:pt>
                <c:pt idx="27">
                  <c:v>17.3</c:v>
                </c:pt>
                <c:pt idx="28">
                  <c:v>29.4</c:v>
                </c:pt>
                <c:pt idx="29">
                  <c:v>53.7</c:v>
                </c:pt>
                <c:pt idx="30">
                  <c:v>48.3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'Aug23'!$C$4:$AG$4</c:f>
              <c:numCache>
                <c:formatCode>0</c:formatCode>
                <c:ptCount val="31"/>
                <c:pt idx="0">
                  <c:v>168</c:v>
                </c:pt>
                <c:pt idx="1">
                  <c:v>306</c:v>
                </c:pt>
                <c:pt idx="2">
                  <c:v>384</c:v>
                </c:pt>
                <c:pt idx="3">
                  <c:v>140</c:v>
                </c:pt>
                <c:pt idx="4">
                  <c:v>294</c:v>
                </c:pt>
                <c:pt idx="5">
                  <c:v>209</c:v>
                </c:pt>
                <c:pt idx="6">
                  <c:v>225</c:v>
                </c:pt>
                <c:pt idx="7">
                  <c:v>279</c:v>
                </c:pt>
                <c:pt idx="8">
                  <c:v>262</c:v>
                </c:pt>
                <c:pt idx="9">
                  <c:v>322</c:v>
                </c:pt>
                <c:pt idx="10">
                  <c:v>342</c:v>
                </c:pt>
                <c:pt idx="11">
                  <c:v>234</c:v>
                </c:pt>
                <c:pt idx="12">
                  <c:v>300</c:v>
                </c:pt>
                <c:pt idx="13">
                  <c:v>275</c:v>
                </c:pt>
                <c:pt idx="14">
                  <c:v>322</c:v>
                </c:pt>
                <c:pt idx="15">
                  <c:v>330</c:v>
                </c:pt>
                <c:pt idx="16">
                  <c:v>219</c:v>
                </c:pt>
                <c:pt idx="17">
                  <c:v>318</c:v>
                </c:pt>
                <c:pt idx="18">
                  <c:v>278</c:v>
                </c:pt>
                <c:pt idx="19">
                  <c:v>307</c:v>
                </c:pt>
                <c:pt idx="20">
                  <c:v>307</c:v>
                </c:pt>
                <c:pt idx="21">
                  <c:v>298</c:v>
                </c:pt>
                <c:pt idx="22">
                  <c:v>296</c:v>
                </c:pt>
                <c:pt idx="23">
                  <c:v>267</c:v>
                </c:pt>
                <c:pt idx="24">
                  <c:v>218</c:v>
                </c:pt>
                <c:pt idx="25">
                  <c:v>117</c:v>
                </c:pt>
                <c:pt idx="26">
                  <c:v>88.5</c:v>
                </c:pt>
                <c:pt idx="27">
                  <c:v>76.7</c:v>
                </c:pt>
                <c:pt idx="28">
                  <c:v>125</c:v>
                </c:pt>
                <c:pt idx="29">
                  <c:v>246</c:v>
                </c:pt>
                <c:pt idx="30">
                  <c:v>180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47896"/>
        <c:axId val="845948288"/>
        <c:axId val="868656832"/>
      </c:bar3DChart>
      <c:catAx>
        <c:axId val="845947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4828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4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47896"/>
        <c:crossesAt val="1"/>
        <c:crossBetween val="between"/>
      </c:valAx>
      <c:serAx>
        <c:axId val="86865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4828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September 2023</a:t>
            </a:r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'Sep23'!$C$3:$AG$3</c:f>
              <c:numCache>
                <c:formatCode>0.0</c:formatCode>
                <c:ptCount val="31"/>
                <c:pt idx="0">
                  <c:v>40.299999999999997</c:v>
                </c:pt>
                <c:pt idx="1">
                  <c:v>40</c:v>
                </c:pt>
                <c:pt idx="2">
                  <c:v>42.1</c:v>
                </c:pt>
                <c:pt idx="3">
                  <c:v>40.200000000000003</c:v>
                </c:pt>
                <c:pt idx="4">
                  <c:v>38.700000000000003</c:v>
                </c:pt>
                <c:pt idx="5">
                  <c:v>38.200000000000003</c:v>
                </c:pt>
                <c:pt idx="6">
                  <c:v>37.200000000000003</c:v>
                </c:pt>
                <c:pt idx="7">
                  <c:v>36.700000000000003</c:v>
                </c:pt>
                <c:pt idx="8">
                  <c:v>36.700000000000003</c:v>
                </c:pt>
                <c:pt idx="9">
                  <c:v>36.6</c:v>
                </c:pt>
                <c:pt idx="10">
                  <c:v>37.1</c:v>
                </c:pt>
                <c:pt idx="11">
                  <c:v>51</c:v>
                </c:pt>
                <c:pt idx="12">
                  <c:v>44.8</c:v>
                </c:pt>
                <c:pt idx="13">
                  <c:v>50.6</c:v>
                </c:pt>
                <c:pt idx="14">
                  <c:v>48.1</c:v>
                </c:pt>
                <c:pt idx="15">
                  <c:v>49.9</c:v>
                </c:pt>
                <c:pt idx="16">
                  <c:v>38.799999999999997</c:v>
                </c:pt>
                <c:pt idx="17">
                  <c:v>18.100000000000001</c:v>
                </c:pt>
                <c:pt idx="18">
                  <c:v>56.2</c:v>
                </c:pt>
                <c:pt idx="19">
                  <c:v>40.299999999999997</c:v>
                </c:pt>
                <c:pt idx="20">
                  <c:v>49</c:v>
                </c:pt>
                <c:pt idx="21">
                  <c:v>54.7</c:v>
                </c:pt>
                <c:pt idx="22">
                  <c:v>46.6</c:v>
                </c:pt>
                <c:pt idx="23">
                  <c:v>43.1</c:v>
                </c:pt>
                <c:pt idx="24">
                  <c:v>36</c:v>
                </c:pt>
                <c:pt idx="25">
                  <c:v>34.5</c:v>
                </c:pt>
                <c:pt idx="26">
                  <c:v>24.4</c:v>
                </c:pt>
                <c:pt idx="27">
                  <c:v>35.299999999999997</c:v>
                </c:pt>
                <c:pt idx="28">
                  <c:v>41.2</c:v>
                </c:pt>
                <c:pt idx="29">
                  <c:v>37.5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'Sep23'!$C$4:$AG$4</c:f>
              <c:numCache>
                <c:formatCode>0</c:formatCode>
                <c:ptCount val="31"/>
                <c:pt idx="0">
                  <c:v>300</c:v>
                </c:pt>
                <c:pt idx="1">
                  <c:v>295</c:v>
                </c:pt>
                <c:pt idx="2">
                  <c:v>273</c:v>
                </c:pt>
                <c:pt idx="3">
                  <c:v>294</c:v>
                </c:pt>
                <c:pt idx="4">
                  <c:v>285</c:v>
                </c:pt>
                <c:pt idx="5">
                  <c:v>280</c:v>
                </c:pt>
                <c:pt idx="6">
                  <c:v>272</c:v>
                </c:pt>
                <c:pt idx="7">
                  <c:v>256</c:v>
                </c:pt>
                <c:pt idx="8">
                  <c:v>262</c:v>
                </c:pt>
                <c:pt idx="9">
                  <c:v>262</c:v>
                </c:pt>
                <c:pt idx="10">
                  <c:v>257</c:v>
                </c:pt>
                <c:pt idx="11">
                  <c:v>224</c:v>
                </c:pt>
                <c:pt idx="12">
                  <c:v>89.4</c:v>
                </c:pt>
                <c:pt idx="13">
                  <c:v>146</c:v>
                </c:pt>
                <c:pt idx="14">
                  <c:v>150</c:v>
                </c:pt>
                <c:pt idx="15">
                  <c:v>199</c:v>
                </c:pt>
                <c:pt idx="16">
                  <c:v>211</c:v>
                </c:pt>
                <c:pt idx="17">
                  <c:v>50.3</c:v>
                </c:pt>
                <c:pt idx="18">
                  <c:v>194</c:v>
                </c:pt>
                <c:pt idx="19">
                  <c:v>241</c:v>
                </c:pt>
                <c:pt idx="20">
                  <c:v>162</c:v>
                </c:pt>
                <c:pt idx="21">
                  <c:v>171</c:v>
                </c:pt>
                <c:pt idx="22">
                  <c:v>193</c:v>
                </c:pt>
                <c:pt idx="23">
                  <c:v>249</c:v>
                </c:pt>
                <c:pt idx="24">
                  <c:v>245</c:v>
                </c:pt>
                <c:pt idx="25">
                  <c:v>236</c:v>
                </c:pt>
                <c:pt idx="26">
                  <c:v>225</c:v>
                </c:pt>
                <c:pt idx="27">
                  <c:v>215</c:v>
                </c:pt>
                <c:pt idx="28">
                  <c:v>181</c:v>
                </c:pt>
                <c:pt idx="29">
                  <c:v>169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49464"/>
        <c:axId val="845962400"/>
        <c:axId val="868663192"/>
      </c:bar3DChart>
      <c:catAx>
        <c:axId val="845949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6240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62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49464"/>
        <c:crossesAt val="1"/>
        <c:crossBetween val="between"/>
      </c:valAx>
      <c:serAx>
        <c:axId val="86866319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6240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Oktober 2023</a:t>
            </a:r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'Okt23'!$C$3:$AG$3</c:f>
              <c:numCache>
                <c:formatCode>0.0</c:formatCode>
                <c:ptCount val="31"/>
                <c:pt idx="0">
                  <c:v>31</c:v>
                </c:pt>
                <c:pt idx="1">
                  <c:v>31.4</c:v>
                </c:pt>
                <c:pt idx="2">
                  <c:v>35.5</c:v>
                </c:pt>
                <c:pt idx="3">
                  <c:v>36</c:v>
                </c:pt>
                <c:pt idx="4">
                  <c:v>35.799999999999997</c:v>
                </c:pt>
                <c:pt idx="5">
                  <c:v>34.5</c:v>
                </c:pt>
                <c:pt idx="6">
                  <c:v>45.4</c:v>
                </c:pt>
                <c:pt idx="7">
                  <c:v>28.8</c:v>
                </c:pt>
                <c:pt idx="8">
                  <c:v>29</c:v>
                </c:pt>
                <c:pt idx="9">
                  <c:v>33.799999999999997</c:v>
                </c:pt>
                <c:pt idx="10">
                  <c:v>28.8</c:v>
                </c:pt>
                <c:pt idx="11">
                  <c:v>30</c:v>
                </c:pt>
                <c:pt idx="12">
                  <c:v>28.5</c:v>
                </c:pt>
                <c:pt idx="13">
                  <c:v>44.1</c:v>
                </c:pt>
                <c:pt idx="14">
                  <c:v>42.3</c:v>
                </c:pt>
                <c:pt idx="15">
                  <c:v>32.5</c:v>
                </c:pt>
                <c:pt idx="16">
                  <c:v>32.4</c:v>
                </c:pt>
                <c:pt idx="17">
                  <c:v>44.4</c:v>
                </c:pt>
                <c:pt idx="18">
                  <c:v>41.1</c:v>
                </c:pt>
                <c:pt idx="19">
                  <c:v>10.8</c:v>
                </c:pt>
                <c:pt idx="20">
                  <c:v>48</c:v>
                </c:pt>
                <c:pt idx="21">
                  <c:v>37.299999999999997</c:v>
                </c:pt>
                <c:pt idx="22">
                  <c:v>30.6</c:v>
                </c:pt>
                <c:pt idx="23">
                  <c:v>9.14</c:v>
                </c:pt>
                <c:pt idx="24">
                  <c:v>44.2</c:v>
                </c:pt>
                <c:pt idx="25">
                  <c:v>28.8</c:v>
                </c:pt>
                <c:pt idx="26">
                  <c:v>45.3</c:v>
                </c:pt>
                <c:pt idx="27">
                  <c:v>42.8</c:v>
                </c:pt>
                <c:pt idx="28">
                  <c:v>29.1</c:v>
                </c:pt>
                <c:pt idx="29">
                  <c:v>13.5</c:v>
                </c:pt>
                <c:pt idx="30">
                  <c:v>45.1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'Okt23'!$C$4:$AG$4</c:f>
              <c:numCache>
                <c:formatCode>0</c:formatCode>
                <c:ptCount val="31"/>
                <c:pt idx="0">
                  <c:v>200</c:v>
                </c:pt>
                <c:pt idx="1">
                  <c:v>206</c:v>
                </c:pt>
                <c:pt idx="2">
                  <c:v>166</c:v>
                </c:pt>
                <c:pt idx="3">
                  <c:v>181</c:v>
                </c:pt>
                <c:pt idx="4">
                  <c:v>192</c:v>
                </c:pt>
                <c:pt idx="5">
                  <c:v>188</c:v>
                </c:pt>
                <c:pt idx="6">
                  <c:v>192</c:v>
                </c:pt>
                <c:pt idx="7">
                  <c:v>185</c:v>
                </c:pt>
                <c:pt idx="8">
                  <c:v>184</c:v>
                </c:pt>
                <c:pt idx="9">
                  <c:v>171</c:v>
                </c:pt>
                <c:pt idx="10">
                  <c:v>184</c:v>
                </c:pt>
                <c:pt idx="11">
                  <c:v>168</c:v>
                </c:pt>
                <c:pt idx="12">
                  <c:v>177</c:v>
                </c:pt>
                <c:pt idx="13">
                  <c:v>109</c:v>
                </c:pt>
                <c:pt idx="14">
                  <c:v>120</c:v>
                </c:pt>
                <c:pt idx="15">
                  <c:v>172</c:v>
                </c:pt>
                <c:pt idx="16">
                  <c:v>156</c:v>
                </c:pt>
                <c:pt idx="17">
                  <c:v>105</c:v>
                </c:pt>
                <c:pt idx="18">
                  <c:v>87.1</c:v>
                </c:pt>
                <c:pt idx="19">
                  <c:v>24.4</c:v>
                </c:pt>
                <c:pt idx="20">
                  <c:v>99.2</c:v>
                </c:pt>
                <c:pt idx="21">
                  <c:v>122</c:v>
                </c:pt>
                <c:pt idx="22">
                  <c:v>90.9</c:v>
                </c:pt>
                <c:pt idx="23">
                  <c:v>32.9</c:v>
                </c:pt>
                <c:pt idx="24">
                  <c:v>78.900000000000006</c:v>
                </c:pt>
                <c:pt idx="25">
                  <c:v>55</c:v>
                </c:pt>
                <c:pt idx="26">
                  <c:v>152</c:v>
                </c:pt>
                <c:pt idx="27">
                  <c:v>161</c:v>
                </c:pt>
                <c:pt idx="28">
                  <c:v>102</c:v>
                </c:pt>
                <c:pt idx="29">
                  <c:v>44.1</c:v>
                </c:pt>
                <c:pt idx="30">
                  <c:v>95.4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59656"/>
        <c:axId val="845958088"/>
        <c:axId val="868652592"/>
      </c:bar3DChart>
      <c:catAx>
        <c:axId val="845959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5808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58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59656"/>
        <c:crossesAt val="1"/>
        <c:crossBetween val="between"/>
      </c:valAx>
      <c:serAx>
        <c:axId val="86865259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5808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November 2023</a:t>
            </a:r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'Nov23'!$C$3:$AG$3</c:f>
              <c:numCache>
                <c:formatCode>0.0</c:formatCode>
                <c:ptCount val="31"/>
                <c:pt idx="0">
                  <c:v>16.2</c:v>
                </c:pt>
                <c:pt idx="1">
                  <c:v>14.4</c:v>
                </c:pt>
                <c:pt idx="2">
                  <c:v>44</c:v>
                </c:pt>
                <c:pt idx="3">
                  <c:v>40.200000000000003</c:v>
                </c:pt>
                <c:pt idx="4">
                  <c:v>42.2</c:v>
                </c:pt>
                <c:pt idx="5">
                  <c:v>40.4</c:v>
                </c:pt>
                <c:pt idx="6">
                  <c:v>31.1</c:v>
                </c:pt>
                <c:pt idx="7">
                  <c:v>28.5</c:v>
                </c:pt>
                <c:pt idx="8">
                  <c:v>20.399999999999999</c:v>
                </c:pt>
                <c:pt idx="9">
                  <c:v>41.4</c:v>
                </c:pt>
                <c:pt idx="10">
                  <c:v>44.1</c:v>
                </c:pt>
                <c:pt idx="11">
                  <c:v>14.3</c:v>
                </c:pt>
                <c:pt idx="12">
                  <c:v>8.58</c:v>
                </c:pt>
                <c:pt idx="13">
                  <c:v>7.91</c:v>
                </c:pt>
                <c:pt idx="14">
                  <c:v>44.7</c:v>
                </c:pt>
                <c:pt idx="15">
                  <c:v>32.1</c:v>
                </c:pt>
                <c:pt idx="16">
                  <c:v>25.5</c:v>
                </c:pt>
                <c:pt idx="17">
                  <c:v>17.600000000000001</c:v>
                </c:pt>
                <c:pt idx="18">
                  <c:v>9.23</c:v>
                </c:pt>
                <c:pt idx="19">
                  <c:v>32.700000000000003</c:v>
                </c:pt>
                <c:pt idx="20">
                  <c:v>38.5</c:v>
                </c:pt>
                <c:pt idx="21">
                  <c:v>33</c:v>
                </c:pt>
                <c:pt idx="22">
                  <c:v>25.5</c:v>
                </c:pt>
                <c:pt idx="23">
                  <c:v>37.5</c:v>
                </c:pt>
                <c:pt idx="24">
                  <c:v>5.37</c:v>
                </c:pt>
                <c:pt idx="25">
                  <c:v>31.4</c:v>
                </c:pt>
                <c:pt idx="26">
                  <c:v>12.3</c:v>
                </c:pt>
                <c:pt idx="27">
                  <c:v>21</c:v>
                </c:pt>
                <c:pt idx="28">
                  <c:v>26.9</c:v>
                </c:pt>
                <c:pt idx="29">
                  <c:v>0.30499999999999999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'Nov23'!$C$4:$AG$4</c:f>
              <c:numCache>
                <c:formatCode>0</c:formatCode>
                <c:ptCount val="31"/>
                <c:pt idx="0">
                  <c:v>68.099999999999994</c:v>
                </c:pt>
                <c:pt idx="1">
                  <c:v>14.5</c:v>
                </c:pt>
                <c:pt idx="2">
                  <c:v>114</c:v>
                </c:pt>
                <c:pt idx="3">
                  <c:v>50.5</c:v>
                </c:pt>
                <c:pt idx="4">
                  <c:v>119</c:v>
                </c:pt>
                <c:pt idx="5">
                  <c:v>110</c:v>
                </c:pt>
                <c:pt idx="6">
                  <c:v>81.8</c:v>
                </c:pt>
                <c:pt idx="7">
                  <c:v>154</c:v>
                </c:pt>
                <c:pt idx="8">
                  <c:v>44.4</c:v>
                </c:pt>
                <c:pt idx="9">
                  <c:v>97.5</c:v>
                </c:pt>
                <c:pt idx="10">
                  <c:v>102</c:v>
                </c:pt>
                <c:pt idx="11">
                  <c:v>38.700000000000003</c:v>
                </c:pt>
                <c:pt idx="12">
                  <c:v>22.9</c:v>
                </c:pt>
                <c:pt idx="13">
                  <c:v>13.4</c:v>
                </c:pt>
                <c:pt idx="14">
                  <c:v>72.900000000000006</c:v>
                </c:pt>
                <c:pt idx="15">
                  <c:v>60.8</c:v>
                </c:pt>
                <c:pt idx="16">
                  <c:v>42.9</c:v>
                </c:pt>
                <c:pt idx="17">
                  <c:v>44.5</c:v>
                </c:pt>
                <c:pt idx="18">
                  <c:v>29.3</c:v>
                </c:pt>
                <c:pt idx="19">
                  <c:v>56</c:v>
                </c:pt>
                <c:pt idx="20">
                  <c:v>46.4</c:v>
                </c:pt>
                <c:pt idx="21">
                  <c:v>45.8</c:v>
                </c:pt>
                <c:pt idx="22">
                  <c:v>119</c:v>
                </c:pt>
                <c:pt idx="23">
                  <c:v>78.099999999999994</c:v>
                </c:pt>
                <c:pt idx="24">
                  <c:v>8.81</c:v>
                </c:pt>
                <c:pt idx="25">
                  <c:v>84.7</c:v>
                </c:pt>
                <c:pt idx="26">
                  <c:v>41.8</c:v>
                </c:pt>
                <c:pt idx="27">
                  <c:v>20.5</c:v>
                </c:pt>
                <c:pt idx="28">
                  <c:v>115</c:v>
                </c:pt>
                <c:pt idx="29">
                  <c:v>0.81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62008"/>
        <c:axId val="845960440"/>
        <c:axId val="868653016"/>
      </c:bar3DChart>
      <c:catAx>
        <c:axId val="845962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6044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60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62008"/>
        <c:crossesAt val="1"/>
        <c:crossBetween val="between"/>
      </c:valAx>
      <c:serAx>
        <c:axId val="868653016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6044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Dezember 2023</a:t>
            </a:r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'Dez23'!$C$3:$AG$3</c:f>
              <c:numCache>
                <c:formatCode>0.0</c:formatCode>
                <c:ptCount val="31"/>
                <c:pt idx="0">
                  <c:v>4.84</c:v>
                </c:pt>
                <c:pt idx="1">
                  <c:v>0</c:v>
                </c:pt>
                <c:pt idx="2">
                  <c:v>0.15</c:v>
                </c:pt>
                <c:pt idx="3">
                  <c:v>2.1999999999999999E-2</c:v>
                </c:pt>
                <c:pt idx="4">
                  <c:v>0.28499999999999998</c:v>
                </c:pt>
                <c:pt idx="5">
                  <c:v>0.91300000000000003</c:v>
                </c:pt>
                <c:pt idx="6">
                  <c:v>0.99299999999999999</c:v>
                </c:pt>
                <c:pt idx="7">
                  <c:v>0.128</c:v>
                </c:pt>
                <c:pt idx="8">
                  <c:v>1.55</c:v>
                </c:pt>
                <c:pt idx="9">
                  <c:v>28.9</c:v>
                </c:pt>
                <c:pt idx="10">
                  <c:v>18.3</c:v>
                </c:pt>
                <c:pt idx="11">
                  <c:v>7.75</c:v>
                </c:pt>
                <c:pt idx="12">
                  <c:v>35.200000000000003</c:v>
                </c:pt>
                <c:pt idx="13">
                  <c:v>7.06</c:v>
                </c:pt>
                <c:pt idx="14">
                  <c:v>23.6</c:v>
                </c:pt>
                <c:pt idx="15">
                  <c:v>22.4</c:v>
                </c:pt>
                <c:pt idx="16">
                  <c:v>5.94</c:v>
                </c:pt>
                <c:pt idx="17">
                  <c:v>10.199999999999999</c:v>
                </c:pt>
                <c:pt idx="18">
                  <c:v>26.5</c:v>
                </c:pt>
                <c:pt idx="19">
                  <c:v>30</c:v>
                </c:pt>
                <c:pt idx="20">
                  <c:v>8.52</c:v>
                </c:pt>
                <c:pt idx="21">
                  <c:v>8</c:v>
                </c:pt>
                <c:pt idx="22">
                  <c:v>22.5</c:v>
                </c:pt>
                <c:pt idx="23">
                  <c:v>27.3</c:v>
                </c:pt>
                <c:pt idx="24">
                  <c:v>21.9</c:v>
                </c:pt>
                <c:pt idx="25">
                  <c:v>23.6</c:v>
                </c:pt>
                <c:pt idx="26">
                  <c:v>24.4</c:v>
                </c:pt>
                <c:pt idx="27">
                  <c:v>16.399999999999999</c:v>
                </c:pt>
                <c:pt idx="28">
                  <c:v>26.1</c:v>
                </c:pt>
                <c:pt idx="29">
                  <c:v>22.4</c:v>
                </c:pt>
                <c:pt idx="30">
                  <c:v>31.2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'Dez23'!$C$4:$AG$4</c:f>
              <c:numCache>
                <c:formatCode>0</c:formatCode>
                <c:ptCount val="31"/>
                <c:pt idx="0">
                  <c:v>11.4</c:v>
                </c:pt>
                <c:pt idx="1">
                  <c:v>0</c:v>
                </c:pt>
                <c:pt idx="2">
                  <c:v>0.13</c:v>
                </c:pt>
                <c:pt idx="3">
                  <c:v>0</c:v>
                </c:pt>
                <c:pt idx="4">
                  <c:v>0.47</c:v>
                </c:pt>
                <c:pt idx="5">
                  <c:v>1.86</c:v>
                </c:pt>
                <c:pt idx="6">
                  <c:v>3.21</c:v>
                </c:pt>
                <c:pt idx="7">
                  <c:v>0.14000000000000001</c:v>
                </c:pt>
                <c:pt idx="8">
                  <c:v>3.05</c:v>
                </c:pt>
                <c:pt idx="9">
                  <c:v>42.9</c:v>
                </c:pt>
                <c:pt idx="10">
                  <c:v>18.2</c:v>
                </c:pt>
                <c:pt idx="11">
                  <c:v>23</c:v>
                </c:pt>
                <c:pt idx="12">
                  <c:v>28.2</c:v>
                </c:pt>
                <c:pt idx="13">
                  <c:v>22.9</c:v>
                </c:pt>
                <c:pt idx="14">
                  <c:v>90.3</c:v>
                </c:pt>
                <c:pt idx="15">
                  <c:v>96.2</c:v>
                </c:pt>
                <c:pt idx="16">
                  <c:v>24.5</c:v>
                </c:pt>
                <c:pt idx="17">
                  <c:v>40.9</c:v>
                </c:pt>
                <c:pt idx="18">
                  <c:v>70.400000000000006</c:v>
                </c:pt>
                <c:pt idx="19">
                  <c:v>39.9</c:v>
                </c:pt>
                <c:pt idx="20">
                  <c:v>13.2</c:v>
                </c:pt>
                <c:pt idx="21">
                  <c:v>25.4</c:v>
                </c:pt>
                <c:pt idx="22">
                  <c:v>87.7</c:v>
                </c:pt>
                <c:pt idx="23">
                  <c:v>64.599999999999994</c:v>
                </c:pt>
                <c:pt idx="24">
                  <c:v>97.4</c:v>
                </c:pt>
                <c:pt idx="25">
                  <c:v>76.3</c:v>
                </c:pt>
                <c:pt idx="26">
                  <c:v>95.3</c:v>
                </c:pt>
                <c:pt idx="27">
                  <c:v>42.5</c:v>
                </c:pt>
                <c:pt idx="28">
                  <c:v>57.1</c:v>
                </c:pt>
                <c:pt idx="29">
                  <c:v>93.2</c:v>
                </c:pt>
                <c:pt idx="30">
                  <c:v>48.4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59264"/>
        <c:axId val="845958480"/>
        <c:axId val="868653440"/>
      </c:bar3DChart>
      <c:catAx>
        <c:axId val="84595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5848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58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59264"/>
        <c:crossesAt val="1"/>
        <c:crossBetween val="between"/>
      </c:valAx>
      <c:serAx>
        <c:axId val="86865344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5848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Dezember 2023</a:t>
            </a:r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[1]Jul14!$A$3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[1]Dez23!$C$3:$AG$3</c:f>
              <c:numCache>
                <c:formatCode>General</c:formatCode>
                <c:ptCount val="31"/>
                <c:pt idx="0">
                  <c:v>4.84</c:v>
                </c:pt>
                <c:pt idx="1">
                  <c:v>0</c:v>
                </c:pt>
                <c:pt idx="2">
                  <c:v>0.15</c:v>
                </c:pt>
                <c:pt idx="3">
                  <c:v>2.1999999999999999E-2</c:v>
                </c:pt>
                <c:pt idx="4">
                  <c:v>0.28499999999999998</c:v>
                </c:pt>
                <c:pt idx="5">
                  <c:v>0.91300000000000003</c:v>
                </c:pt>
                <c:pt idx="6">
                  <c:v>0.99299999999999999</c:v>
                </c:pt>
                <c:pt idx="7">
                  <c:v>0.128</c:v>
                </c:pt>
                <c:pt idx="8">
                  <c:v>1.55</c:v>
                </c:pt>
                <c:pt idx="9">
                  <c:v>28.9</c:v>
                </c:pt>
                <c:pt idx="10">
                  <c:v>18.3</c:v>
                </c:pt>
                <c:pt idx="11">
                  <c:v>7.75</c:v>
                </c:pt>
                <c:pt idx="12">
                  <c:v>35.200000000000003</c:v>
                </c:pt>
                <c:pt idx="13">
                  <c:v>7.06</c:v>
                </c:pt>
                <c:pt idx="14">
                  <c:v>23.6</c:v>
                </c:pt>
                <c:pt idx="15">
                  <c:v>22.4</c:v>
                </c:pt>
                <c:pt idx="16">
                  <c:v>5.94</c:v>
                </c:pt>
                <c:pt idx="17">
                  <c:v>10.199999999999999</c:v>
                </c:pt>
                <c:pt idx="18">
                  <c:v>26.5</c:v>
                </c:pt>
                <c:pt idx="19">
                  <c:v>30</c:v>
                </c:pt>
                <c:pt idx="20">
                  <c:v>8.52</c:v>
                </c:pt>
                <c:pt idx="21">
                  <c:v>8</c:v>
                </c:pt>
                <c:pt idx="22">
                  <c:v>22.5</c:v>
                </c:pt>
                <c:pt idx="23">
                  <c:v>27.3</c:v>
                </c:pt>
                <c:pt idx="24">
                  <c:v>21.9</c:v>
                </c:pt>
                <c:pt idx="25">
                  <c:v>23.6</c:v>
                </c:pt>
                <c:pt idx="26">
                  <c:v>24.4</c:v>
                </c:pt>
                <c:pt idx="27">
                  <c:v>16.399999999999999</c:v>
                </c:pt>
                <c:pt idx="28">
                  <c:v>26.1</c:v>
                </c:pt>
                <c:pt idx="29">
                  <c:v>22.4</c:v>
                </c:pt>
                <c:pt idx="30">
                  <c:v>31.2</c:v>
                </c:pt>
              </c:numCache>
            </c:numRef>
          </c:val>
        </c:ser>
        <c:ser>
          <c:idx val="1"/>
          <c:order val="1"/>
          <c:tx>
            <c:strRef>
              <c:f>[1]Jul14!$A$4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[1]Dez23!$C$4:$AG$4</c:f>
              <c:numCache>
                <c:formatCode>General</c:formatCode>
                <c:ptCount val="31"/>
                <c:pt idx="0">
                  <c:v>11.4</c:v>
                </c:pt>
                <c:pt idx="1">
                  <c:v>0</c:v>
                </c:pt>
                <c:pt idx="2">
                  <c:v>0.13</c:v>
                </c:pt>
                <c:pt idx="3">
                  <c:v>0</c:v>
                </c:pt>
                <c:pt idx="4">
                  <c:v>0.47</c:v>
                </c:pt>
                <c:pt idx="5">
                  <c:v>1.86</c:v>
                </c:pt>
                <c:pt idx="6">
                  <c:v>3.21</c:v>
                </c:pt>
                <c:pt idx="7">
                  <c:v>0.14000000000000001</c:v>
                </c:pt>
                <c:pt idx="8">
                  <c:v>3.05</c:v>
                </c:pt>
                <c:pt idx="9">
                  <c:v>42.9</c:v>
                </c:pt>
                <c:pt idx="10">
                  <c:v>18.2</c:v>
                </c:pt>
                <c:pt idx="11">
                  <c:v>23</c:v>
                </c:pt>
                <c:pt idx="12">
                  <c:v>28.2</c:v>
                </c:pt>
                <c:pt idx="13">
                  <c:v>22.9</c:v>
                </c:pt>
                <c:pt idx="14">
                  <c:v>90.3</c:v>
                </c:pt>
                <c:pt idx="15">
                  <c:v>96.2</c:v>
                </c:pt>
                <c:pt idx="16">
                  <c:v>24.5</c:v>
                </c:pt>
                <c:pt idx="17">
                  <c:v>40.9</c:v>
                </c:pt>
                <c:pt idx="18">
                  <c:v>70.400000000000006</c:v>
                </c:pt>
                <c:pt idx="19">
                  <c:v>39.9</c:v>
                </c:pt>
                <c:pt idx="20">
                  <c:v>13.2</c:v>
                </c:pt>
                <c:pt idx="21">
                  <c:v>25.4</c:v>
                </c:pt>
                <c:pt idx="22">
                  <c:v>87.7</c:v>
                </c:pt>
                <c:pt idx="23">
                  <c:v>64.599999999999994</c:v>
                </c:pt>
                <c:pt idx="24">
                  <c:v>97.4</c:v>
                </c:pt>
                <c:pt idx="25">
                  <c:v>76.3</c:v>
                </c:pt>
                <c:pt idx="26">
                  <c:v>95.3</c:v>
                </c:pt>
                <c:pt idx="27">
                  <c:v>42.5</c:v>
                </c:pt>
                <c:pt idx="28">
                  <c:v>57.1</c:v>
                </c:pt>
                <c:pt idx="29">
                  <c:v>93.2</c:v>
                </c:pt>
                <c:pt idx="30">
                  <c:v>48.4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61224"/>
        <c:axId val="845961616"/>
        <c:axId val="868654712"/>
      </c:bar3DChart>
      <c:catAx>
        <c:axId val="845961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6161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61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61224"/>
        <c:crossesAt val="1"/>
        <c:crossBetween val="between"/>
      </c:valAx>
      <c:serAx>
        <c:axId val="86865471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6161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August 2013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3461538461538458E-2"/>
          <c:y val="0.23842917251051893"/>
          <c:w val="0.7663461538461539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'Sep13'!$A$3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'Sep13'!$C$3:$AG$3</c:f>
              <c:numCache>
                <c:formatCode>0.0</c:formatCode>
                <c:ptCount val="31"/>
                <c:pt idx="0">
                  <c:v>15</c:v>
                </c:pt>
                <c:pt idx="1">
                  <c:v>14.006</c:v>
                </c:pt>
                <c:pt idx="2">
                  <c:v>13.717000000000001</c:v>
                </c:pt>
                <c:pt idx="3">
                  <c:v>13.242000000000001</c:v>
                </c:pt>
                <c:pt idx="4">
                  <c:v>13.034000000000001</c:v>
                </c:pt>
                <c:pt idx="5">
                  <c:v>14.504</c:v>
                </c:pt>
                <c:pt idx="6">
                  <c:v>15</c:v>
                </c:pt>
                <c:pt idx="7">
                  <c:v>9.6760000000000002</c:v>
                </c:pt>
                <c:pt idx="8">
                  <c:v>15</c:v>
                </c:pt>
                <c:pt idx="9">
                  <c:v>15</c:v>
                </c:pt>
                <c:pt idx="10">
                  <c:v>12.785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4.0190000000000001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14.222</c:v>
                </c:pt>
                <c:pt idx="22">
                  <c:v>13.353</c:v>
                </c:pt>
                <c:pt idx="23">
                  <c:v>13.141</c:v>
                </c:pt>
                <c:pt idx="24">
                  <c:v>12.855</c:v>
                </c:pt>
                <c:pt idx="25">
                  <c:v>15</c:v>
                </c:pt>
                <c:pt idx="26">
                  <c:v>15</c:v>
                </c:pt>
                <c:pt idx="27">
                  <c:v>14.39</c:v>
                </c:pt>
                <c:pt idx="28">
                  <c:v>9.3409999999999993</c:v>
                </c:pt>
                <c:pt idx="29">
                  <c:v>10.831</c:v>
                </c:pt>
              </c:numCache>
            </c:numRef>
          </c:val>
        </c:ser>
        <c:ser>
          <c:idx val="1"/>
          <c:order val="1"/>
          <c:tx>
            <c:strRef>
              <c:f>'Sep13'!$A$4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'Sep13'!$C$4:$AG$4</c:f>
              <c:numCache>
                <c:formatCode>0.0</c:formatCode>
                <c:ptCount val="31"/>
                <c:pt idx="0">
                  <c:v>77.5</c:v>
                </c:pt>
                <c:pt idx="1">
                  <c:v>104.1</c:v>
                </c:pt>
                <c:pt idx="2">
                  <c:v>103.9</c:v>
                </c:pt>
                <c:pt idx="3">
                  <c:v>99.8</c:v>
                </c:pt>
                <c:pt idx="4">
                  <c:v>97.2</c:v>
                </c:pt>
                <c:pt idx="5">
                  <c:v>66.400000000000006</c:v>
                </c:pt>
                <c:pt idx="6">
                  <c:v>67.400000000000006</c:v>
                </c:pt>
                <c:pt idx="7">
                  <c:v>23.8</c:v>
                </c:pt>
                <c:pt idx="8">
                  <c:v>86.3</c:v>
                </c:pt>
                <c:pt idx="9">
                  <c:v>34.1</c:v>
                </c:pt>
                <c:pt idx="10">
                  <c:v>38.799999999999997</c:v>
                </c:pt>
                <c:pt idx="11">
                  <c:v>40.4</c:v>
                </c:pt>
                <c:pt idx="12">
                  <c:v>85.6</c:v>
                </c:pt>
                <c:pt idx="13">
                  <c:v>66.2</c:v>
                </c:pt>
                <c:pt idx="14">
                  <c:v>40.700000000000003</c:v>
                </c:pt>
                <c:pt idx="15">
                  <c:v>17.100000000000001</c:v>
                </c:pt>
                <c:pt idx="16">
                  <c:v>54.8</c:v>
                </c:pt>
                <c:pt idx="17">
                  <c:v>54.6</c:v>
                </c:pt>
                <c:pt idx="18">
                  <c:v>47.4</c:v>
                </c:pt>
                <c:pt idx="19">
                  <c:v>85</c:v>
                </c:pt>
                <c:pt idx="20">
                  <c:v>89.8</c:v>
                </c:pt>
                <c:pt idx="21">
                  <c:v>86.9</c:v>
                </c:pt>
                <c:pt idx="22">
                  <c:v>94.1</c:v>
                </c:pt>
                <c:pt idx="23">
                  <c:v>91</c:v>
                </c:pt>
                <c:pt idx="24">
                  <c:v>85.3</c:v>
                </c:pt>
                <c:pt idx="25">
                  <c:v>54.5</c:v>
                </c:pt>
                <c:pt idx="26">
                  <c:v>64.7</c:v>
                </c:pt>
                <c:pt idx="27">
                  <c:v>64.099999999999994</c:v>
                </c:pt>
                <c:pt idx="28">
                  <c:v>22.5</c:v>
                </c:pt>
                <c:pt idx="29">
                  <c:v>31.1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08344"/>
        <c:axId val="845808736"/>
        <c:axId val="834387224"/>
      </c:bar3DChart>
      <c:catAx>
        <c:axId val="845808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0873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0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08344"/>
        <c:crossesAt val="1"/>
        <c:crossBetween val="between"/>
      </c:valAx>
      <c:serAx>
        <c:axId val="834387224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0873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377166931894594"/>
          <c:y val="0.56663083690920002"/>
          <c:w val="0.98647712236571472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Dezember 2024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CH"/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'Jan24'!$C$3:$AG$3</c:f>
              <c:numCache>
                <c:formatCode>0.0</c:formatCode>
                <c:ptCount val="31"/>
                <c:pt idx="0">
                  <c:v>30.2</c:v>
                </c:pt>
                <c:pt idx="1">
                  <c:v>12</c:v>
                </c:pt>
                <c:pt idx="2">
                  <c:v>32.1</c:v>
                </c:pt>
                <c:pt idx="3">
                  <c:v>33</c:v>
                </c:pt>
                <c:pt idx="4">
                  <c:v>4.5599999999999996</c:v>
                </c:pt>
                <c:pt idx="5">
                  <c:v>9</c:v>
                </c:pt>
                <c:pt idx="6">
                  <c:v>22.9</c:v>
                </c:pt>
                <c:pt idx="7">
                  <c:v>0.78100000000000003</c:v>
                </c:pt>
                <c:pt idx="8">
                  <c:v>5.0199999999999996</c:v>
                </c:pt>
                <c:pt idx="9">
                  <c:v>14.1</c:v>
                </c:pt>
                <c:pt idx="10">
                  <c:v>6.27</c:v>
                </c:pt>
                <c:pt idx="11">
                  <c:v>13.2</c:v>
                </c:pt>
                <c:pt idx="12">
                  <c:v>25.6</c:v>
                </c:pt>
                <c:pt idx="13">
                  <c:v>30.1</c:v>
                </c:pt>
                <c:pt idx="14">
                  <c:v>37.700000000000003</c:v>
                </c:pt>
                <c:pt idx="15">
                  <c:v>39.1</c:v>
                </c:pt>
                <c:pt idx="16">
                  <c:v>25.1</c:v>
                </c:pt>
                <c:pt idx="17">
                  <c:v>10</c:v>
                </c:pt>
                <c:pt idx="18">
                  <c:v>0.93600000000000005</c:v>
                </c:pt>
                <c:pt idx="19">
                  <c:v>0.91200000000000003</c:v>
                </c:pt>
                <c:pt idx="20">
                  <c:v>0.97199999999999998</c:v>
                </c:pt>
                <c:pt idx="21">
                  <c:v>2.11</c:v>
                </c:pt>
                <c:pt idx="22">
                  <c:v>35.4</c:v>
                </c:pt>
                <c:pt idx="23">
                  <c:v>20.3</c:v>
                </c:pt>
                <c:pt idx="24">
                  <c:v>30.7</c:v>
                </c:pt>
                <c:pt idx="25">
                  <c:v>15.1</c:v>
                </c:pt>
                <c:pt idx="26">
                  <c:v>36</c:v>
                </c:pt>
                <c:pt idx="27">
                  <c:v>28</c:v>
                </c:pt>
                <c:pt idx="28">
                  <c:v>28.3</c:v>
                </c:pt>
                <c:pt idx="29">
                  <c:v>30.3</c:v>
                </c:pt>
                <c:pt idx="30">
                  <c:v>32.299999999999997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'Jan24'!$C$4:$AG$4</c:f>
              <c:numCache>
                <c:formatCode>0</c:formatCode>
                <c:ptCount val="31"/>
                <c:pt idx="0">
                  <c:v>88.4</c:v>
                </c:pt>
                <c:pt idx="1">
                  <c:v>33.1</c:v>
                </c:pt>
                <c:pt idx="2">
                  <c:v>74.099999999999994</c:v>
                </c:pt>
                <c:pt idx="3">
                  <c:v>77.900000000000006</c:v>
                </c:pt>
                <c:pt idx="4">
                  <c:v>14.8</c:v>
                </c:pt>
                <c:pt idx="5">
                  <c:v>19.3</c:v>
                </c:pt>
                <c:pt idx="6">
                  <c:v>53.9</c:v>
                </c:pt>
                <c:pt idx="7">
                  <c:v>3.63</c:v>
                </c:pt>
                <c:pt idx="8">
                  <c:v>18.8</c:v>
                </c:pt>
                <c:pt idx="9">
                  <c:v>26</c:v>
                </c:pt>
                <c:pt idx="10">
                  <c:v>25.1</c:v>
                </c:pt>
                <c:pt idx="11">
                  <c:v>46.9</c:v>
                </c:pt>
                <c:pt idx="12">
                  <c:v>62.8</c:v>
                </c:pt>
                <c:pt idx="13">
                  <c:v>49.1</c:v>
                </c:pt>
                <c:pt idx="14">
                  <c:v>35.5</c:v>
                </c:pt>
                <c:pt idx="15">
                  <c:v>100</c:v>
                </c:pt>
                <c:pt idx="16">
                  <c:v>42.2</c:v>
                </c:pt>
                <c:pt idx="17">
                  <c:v>30.3</c:v>
                </c:pt>
                <c:pt idx="18">
                  <c:v>2.29</c:v>
                </c:pt>
                <c:pt idx="19">
                  <c:v>3.94</c:v>
                </c:pt>
                <c:pt idx="20">
                  <c:v>3.07</c:v>
                </c:pt>
                <c:pt idx="21">
                  <c:v>1.68</c:v>
                </c:pt>
                <c:pt idx="22">
                  <c:v>70.599999999999994</c:v>
                </c:pt>
                <c:pt idx="23">
                  <c:v>56.9</c:v>
                </c:pt>
                <c:pt idx="24">
                  <c:v>115</c:v>
                </c:pt>
                <c:pt idx="25">
                  <c:v>34.700000000000003</c:v>
                </c:pt>
                <c:pt idx="26">
                  <c:v>137</c:v>
                </c:pt>
                <c:pt idx="27">
                  <c:v>129</c:v>
                </c:pt>
                <c:pt idx="28">
                  <c:v>125</c:v>
                </c:pt>
                <c:pt idx="29">
                  <c:v>105</c:v>
                </c:pt>
                <c:pt idx="30">
                  <c:v>123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63184"/>
        <c:axId val="845963576"/>
        <c:axId val="868655560"/>
      </c:bar3DChart>
      <c:catAx>
        <c:axId val="84596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6357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63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63184"/>
        <c:crossesAt val="1"/>
        <c:crossBetween val="between"/>
      </c:valAx>
      <c:serAx>
        <c:axId val="86865556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6357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Februar 2024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CH"/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'Feb24'!$C$3:$AG$3</c:f>
              <c:numCache>
                <c:formatCode>0.0</c:formatCode>
                <c:ptCount val="31"/>
                <c:pt idx="0">
                  <c:v>7.24</c:v>
                </c:pt>
                <c:pt idx="1">
                  <c:v>28.3</c:v>
                </c:pt>
                <c:pt idx="2">
                  <c:v>29.1</c:v>
                </c:pt>
                <c:pt idx="3">
                  <c:v>30.2</c:v>
                </c:pt>
                <c:pt idx="4">
                  <c:v>31.2</c:v>
                </c:pt>
                <c:pt idx="5">
                  <c:v>29.3</c:v>
                </c:pt>
                <c:pt idx="6">
                  <c:v>43.1</c:v>
                </c:pt>
                <c:pt idx="7">
                  <c:v>31.2</c:v>
                </c:pt>
                <c:pt idx="8">
                  <c:v>10.6</c:v>
                </c:pt>
                <c:pt idx="9">
                  <c:v>29.9</c:v>
                </c:pt>
                <c:pt idx="10">
                  <c:v>45.8</c:v>
                </c:pt>
                <c:pt idx="11">
                  <c:v>46.4</c:v>
                </c:pt>
                <c:pt idx="12">
                  <c:v>32.9</c:v>
                </c:pt>
                <c:pt idx="13">
                  <c:v>40.200000000000003</c:v>
                </c:pt>
                <c:pt idx="14">
                  <c:v>30.3</c:v>
                </c:pt>
                <c:pt idx="15">
                  <c:v>32.9</c:v>
                </c:pt>
                <c:pt idx="16">
                  <c:v>45.8</c:v>
                </c:pt>
                <c:pt idx="17">
                  <c:v>23.6</c:v>
                </c:pt>
                <c:pt idx="18">
                  <c:v>48.5</c:v>
                </c:pt>
                <c:pt idx="19">
                  <c:v>45.4</c:v>
                </c:pt>
                <c:pt idx="20">
                  <c:v>27.6</c:v>
                </c:pt>
                <c:pt idx="21">
                  <c:v>10.5</c:v>
                </c:pt>
                <c:pt idx="22">
                  <c:v>39.1</c:v>
                </c:pt>
                <c:pt idx="23">
                  <c:v>47.3</c:v>
                </c:pt>
                <c:pt idx="24">
                  <c:v>42.2</c:v>
                </c:pt>
                <c:pt idx="25">
                  <c:v>17.399999999999999</c:v>
                </c:pt>
                <c:pt idx="26">
                  <c:v>19.3</c:v>
                </c:pt>
                <c:pt idx="27">
                  <c:v>21.6</c:v>
                </c:pt>
                <c:pt idx="28">
                  <c:v>44.4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'Feb24'!$C$4:$AG$4</c:f>
              <c:numCache>
                <c:formatCode>0</c:formatCode>
                <c:ptCount val="31"/>
                <c:pt idx="0">
                  <c:v>22.8</c:v>
                </c:pt>
                <c:pt idx="1">
                  <c:v>63.6</c:v>
                </c:pt>
                <c:pt idx="2">
                  <c:v>157</c:v>
                </c:pt>
                <c:pt idx="3">
                  <c:v>159</c:v>
                </c:pt>
                <c:pt idx="4">
                  <c:v>154</c:v>
                </c:pt>
                <c:pt idx="5">
                  <c:v>145</c:v>
                </c:pt>
                <c:pt idx="6">
                  <c:v>130</c:v>
                </c:pt>
                <c:pt idx="7">
                  <c:v>84.8</c:v>
                </c:pt>
                <c:pt idx="8">
                  <c:v>37</c:v>
                </c:pt>
                <c:pt idx="9">
                  <c:v>56.2</c:v>
                </c:pt>
                <c:pt idx="10">
                  <c:v>106</c:v>
                </c:pt>
                <c:pt idx="11">
                  <c:v>107</c:v>
                </c:pt>
                <c:pt idx="12">
                  <c:v>184</c:v>
                </c:pt>
                <c:pt idx="13">
                  <c:v>120</c:v>
                </c:pt>
                <c:pt idx="14">
                  <c:v>116</c:v>
                </c:pt>
                <c:pt idx="15">
                  <c:v>171</c:v>
                </c:pt>
                <c:pt idx="16">
                  <c:v>121</c:v>
                </c:pt>
                <c:pt idx="17">
                  <c:v>90.8</c:v>
                </c:pt>
                <c:pt idx="18">
                  <c:v>79.2</c:v>
                </c:pt>
                <c:pt idx="19">
                  <c:v>114</c:v>
                </c:pt>
                <c:pt idx="20">
                  <c:v>138</c:v>
                </c:pt>
                <c:pt idx="21">
                  <c:v>34</c:v>
                </c:pt>
                <c:pt idx="22">
                  <c:v>218</c:v>
                </c:pt>
                <c:pt idx="23">
                  <c:v>159</c:v>
                </c:pt>
                <c:pt idx="24">
                  <c:v>217</c:v>
                </c:pt>
                <c:pt idx="25">
                  <c:v>77</c:v>
                </c:pt>
                <c:pt idx="26">
                  <c:v>44.1</c:v>
                </c:pt>
                <c:pt idx="27">
                  <c:v>41.4</c:v>
                </c:pt>
                <c:pt idx="28">
                  <c:v>183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57696"/>
        <c:axId val="845964360"/>
        <c:axId val="868667856"/>
      </c:bar3DChart>
      <c:catAx>
        <c:axId val="84595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6436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64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57696"/>
        <c:crossesAt val="1"/>
        <c:crossBetween val="between"/>
      </c:valAx>
      <c:serAx>
        <c:axId val="868667856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6436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März 2024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CH"/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'Mar24'!$C$3:$AG$3</c:f>
              <c:numCache>
                <c:formatCode>0.0</c:formatCode>
                <c:ptCount val="31"/>
                <c:pt idx="0">
                  <c:v>15.5</c:v>
                </c:pt>
                <c:pt idx="1">
                  <c:v>43.9</c:v>
                </c:pt>
                <c:pt idx="2">
                  <c:v>52.6</c:v>
                </c:pt>
                <c:pt idx="3">
                  <c:v>46.7</c:v>
                </c:pt>
                <c:pt idx="4">
                  <c:v>54.2</c:v>
                </c:pt>
                <c:pt idx="5">
                  <c:v>13.1</c:v>
                </c:pt>
                <c:pt idx="6">
                  <c:v>58</c:v>
                </c:pt>
                <c:pt idx="7">
                  <c:v>52.3</c:v>
                </c:pt>
                <c:pt idx="8">
                  <c:v>39.799999999999997</c:v>
                </c:pt>
                <c:pt idx="9">
                  <c:v>17</c:v>
                </c:pt>
                <c:pt idx="10">
                  <c:v>44.9</c:v>
                </c:pt>
                <c:pt idx="11">
                  <c:v>40</c:v>
                </c:pt>
                <c:pt idx="12">
                  <c:v>43.5</c:v>
                </c:pt>
                <c:pt idx="13">
                  <c:v>43.9</c:v>
                </c:pt>
                <c:pt idx="14">
                  <c:v>60</c:v>
                </c:pt>
                <c:pt idx="15">
                  <c:v>59.1</c:v>
                </c:pt>
                <c:pt idx="16">
                  <c:v>34.1</c:v>
                </c:pt>
                <c:pt idx="17">
                  <c:v>25.6</c:v>
                </c:pt>
                <c:pt idx="18">
                  <c:v>50.2</c:v>
                </c:pt>
                <c:pt idx="19">
                  <c:v>41.8</c:v>
                </c:pt>
                <c:pt idx="20">
                  <c:v>56.7</c:v>
                </c:pt>
                <c:pt idx="21">
                  <c:v>50</c:v>
                </c:pt>
                <c:pt idx="22">
                  <c:v>58.6</c:v>
                </c:pt>
                <c:pt idx="23">
                  <c:v>60</c:v>
                </c:pt>
                <c:pt idx="24">
                  <c:v>45.5</c:v>
                </c:pt>
                <c:pt idx="25">
                  <c:v>47.9</c:v>
                </c:pt>
                <c:pt idx="26">
                  <c:v>8.16</c:v>
                </c:pt>
                <c:pt idx="27">
                  <c:v>49.3</c:v>
                </c:pt>
                <c:pt idx="28">
                  <c:v>50.5</c:v>
                </c:pt>
                <c:pt idx="29">
                  <c:v>48.4</c:v>
                </c:pt>
                <c:pt idx="30">
                  <c:v>51.8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'Mar24'!$C$4:$AG$4</c:f>
              <c:numCache>
                <c:formatCode>0</c:formatCode>
                <c:ptCount val="31"/>
                <c:pt idx="0">
                  <c:v>66.2</c:v>
                </c:pt>
                <c:pt idx="1">
                  <c:v>183</c:v>
                </c:pt>
                <c:pt idx="2">
                  <c:v>168</c:v>
                </c:pt>
                <c:pt idx="3">
                  <c:v>121</c:v>
                </c:pt>
                <c:pt idx="4">
                  <c:v>91.5</c:v>
                </c:pt>
                <c:pt idx="5">
                  <c:v>66.3</c:v>
                </c:pt>
                <c:pt idx="6">
                  <c:v>173</c:v>
                </c:pt>
                <c:pt idx="7">
                  <c:v>175</c:v>
                </c:pt>
                <c:pt idx="8">
                  <c:v>134</c:v>
                </c:pt>
                <c:pt idx="9">
                  <c:v>58</c:v>
                </c:pt>
                <c:pt idx="10">
                  <c:v>183</c:v>
                </c:pt>
                <c:pt idx="11">
                  <c:v>87.8</c:v>
                </c:pt>
                <c:pt idx="12">
                  <c:v>154</c:v>
                </c:pt>
                <c:pt idx="13">
                  <c:v>249</c:v>
                </c:pt>
                <c:pt idx="14">
                  <c:v>130</c:v>
                </c:pt>
                <c:pt idx="15">
                  <c:v>188</c:v>
                </c:pt>
                <c:pt idx="16">
                  <c:v>109</c:v>
                </c:pt>
                <c:pt idx="17">
                  <c:v>65.3</c:v>
                </c:pt>
                <c:pt idx="18">
                  <c:v>258</c:v>
                </c:pt>
                <c:pt idx="19">
                  <c:v>274</c:v>
                </c:pt>
                <c:pt idx="20">
                  <c:v>177</c:v>
                </c:pt>
                <c:pt idx="21">
                  <c:v>243</c:v>
                </c:pt>
                <c:pt idx="22">
                  <c:v>184</c:v>
                </c:pt>
                <c:pt idx="23">
                  <c:v>191</c:v>
                </c:pt>
                <c:pt idx="24">
                  <c:v>283</c:v>
                </c:pt>
                <c:pt idx="25">
                  <c:v>223</c:v>
                </c:pt>
                <c:pt idx="26">
                  <c:v>54.3</c:v>
                </c:pt>
                <c:pt idx="27">
                  <c:v>225</c:v>
                </c:pt>
                <c:pt idx="28">
                  <c:v>208</c:v>
                </c:pt>
                <c:pt idx="29">
                  <c:v>114</c:v>
                </c:pt>
                <c:pt idx="30">
                  <c:v>219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65536"/>
        <c:axId val="845965144"/>
        <c:axId val="868672520"/>
      </c:bar3DChart>
      <c:catAx>
        <c:axId val="84596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6514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65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65536"/>
        <c:crossesAt val="1"/>
        <c:crossBetween val="between"/>
      </c:valAx>
      <c:serAx>
        <c:axId val="86867252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6514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April 2024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CH"/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'Apr24'!$C$3:$AG$3</c:f>
              <c:numCache>
                <c:formatCode>0.0</c:formatCode>
                <c:ptCount val="31"/>
                <c:pt idx="0">
                  <c:v>60</c:v>
                </c:pt>
                <c:pt idx="1">
                  <c:v>50.4</c:v>
                </c:pt>
                <c:pt idx="2">
                  <c:v>28.5</c:v>
                </c:pt>
                <c:pt idx="3">
                  <c:v>60</c:v>
                </c:pt>
                <c:pt idx="4">
                  <c:v>56.2</c:v>
                </c:pt>
                <c:pt idx="5">
                  <c:v>45.7</c:v>
                </c:pt>
                <c:pt idx="6">
                  <c:v>41.7</c:v>
                </c:pt>
                <c:pt idx="7">
                  <c:v>47.6</c:v>
                </c:pt>
                <c:pt idx="8">
                  <c:v>11.4</c:v>
                </c:pt>
                <c:pt idx="9">
                  <c:v>60</c:v>
                </c:pt>
                <c:pt idx="10">
                  <c:v>45</c:v>
                </c:pt>
                <c:pt idx="11">
                  <c:v>48</c:v>
                </c:pt>
                <c:pt idx="12">
                  <c:v>46.9</c:v>
                </c:pt>
                <c:pt idx="13">
                  <c:v>46.1</c:v>
                </c:pt>
                <c:pt idx="14">
                  <c:v>60.1</c:v>
                </c:pt>
                <c:pt idx="15">
                  <c:v>60.1</c:v>
                </c:pt>
                <c:pt idx="16">
                  <c:v>60</c:v>
                </c:pt>
                <c:pt idx="17">
                  <c:v>55.6</c:v>
                </c:pt>
                <c:pt idx="18">
                  <c:v>17.7</c:v>
                </c:pt>
                <c:pt idx="19">
                  <c:v>60</c:v>
                </c:pt>
                <c:pt idx="20">
                  <c:v>36.700000000000003</c:v>
                </c:pt>
                <c:pt idx="21">
                  <c:v>40.799999999999997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32.299999999999997</c:v>
                </c:pt>
                <c:pt idx="28">
                  <c:v>60</c:v>
                </c:pt>
                <c:pt idx="29">
                  <c:v>49.3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'Apr24'!$C$4:$AG$4</c:f>
              <c:numCache>
                <c:formatCode>0</c:formatCode>
                <c:ptCount val="31"/>
                <c:pt idx="0">
                  <c:v>208</c:v>
                </c:pt>
                <c:pt idx="1">
                  <c:v>297</c:v>
                </c:pt>
                <c:pt idx="2">
                  <c:v>117</c:v>
                </c:pt>
                <c:pt idx="3">
                  <c:v>206</c:v>
                </c:pt>
                <c:pt idx="4">
                  <c:v>276</c:v>
                </c:pt>
                <c:pt idx="5">
                  <c:v>304</c:v>
                </c:pt>
                <c:pt idx="6">
                  <c:v>184</c:v>
                </c:pt>
                <c:pt idx="7">
                  <c:v>210</c:v>
                </c:pt>
                <c:pt idx="8">
                  <c:v>50.9</c:v>
                </c:pt>
                <c:pt idx="9">
                  <c:v>193</c:v>
                </c:pt>
                <c:pt idx="10">
                  <c:v>328</c:v>
                </c:pt>
                <c:pt idx="11">
                  <c:v>322</c:v>
                </c:pt>
                <c:pt idx="12">
                  <c:v>333</c:v>
                </c:pt>
                <c:pt idx="13">
                  <c:v>341</c:v>
                </c:pt>
                <c:pt idx="14">
                  <c:v>205</c:v>
                </c:pt>
                <c:pt idx="15">
                  <c:v>228</c:v>
                </c:pt>
                <c:pt idx="16">
                  <c:v>156</c:v>
                </c:pt>
                <c:pt idx="17">
                  <c:v>198</c:v>
                </c:pt>
                <c:pt idx="18">
                  <c:v>87.8</c:v>
                </c:pt>
                <c:pt idx="19">
                  <c:v>200</c:v>
                </c:pt>
                <c:pt idx="20">
                  <c:v>98.1</c:v>
                </c:pt>
                <c:pt idx="21">
                  <c:v>97.5</c:v>
                </c:pt>
                <c:pt idx="22">
                  <c:v>193</c:v>
                </c:pt>
                <c:pt idx="23">
                  <c:v>220</c:v>
                </c:pt>
                <c:pt idx="24">
                  <c:v>291</c:v>
                </c:pt>
                <c:pt idx="25">
                  <c:v>278</c:v>
                </c:pt>
                <c:pt idx="26">
                  <c:v>364</c:v>
                </c:pt>
                <c:pt idx="27">
                  <c:v>109</c:v>
                </c:pt>
                <c:pt idx="28">
                  <c:v>296</c:v>
                </c:pt>
                <c:pt idx="29">
                  <c:v>282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66320"/>
        <c:axId val="845956128"/>
        <c:axId val="868670400"/>
      </c:bar3DChart>
      <c:catAx>
        <c:axId val="84596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5612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56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66320"/>
        <c:crossesAt val="1"/>
        <c:crossBetween val="between"/>
      </c:valAx>
      <c:serAx>
        <c:axId val="86867040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5612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Mai 2024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CH"/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'Mai24'!$C$3:$AG$3</c:f>
              <c:numCache>
                <c:formatCode>0.0</c:formatCode>
                <c:ptCount val="31"/>
                <c:pt idx="0">
                  <c:v>56.4</c:v>
                </c:pt>
                <c:pt idx="1">
                  <c:v>17.7</c:v>
                </c:pt>
                <c:pt idx="2">
                  <c:v>60</c:v>
                </c:pt>
                <c:pt idx="3">
                  <c:v>60.1</c:v>
                </c:pt>
                <c:pt idx="4">
                  <c:v>60</c:v>
                </c:pt>
                <c:pt idx="5">
                  <c:v>15.9</c:v>
                </c:pt>
                <c:pt idx="6">
                  <c:v>16.2</c:v>
                </c:pt>
                <c:pt idx="7">
                  <c:v>32.4</c:v>
                </c:pt>
                <c:pt idx="8">
                  <c:v>60</c:v>
                </c:pt>
                <c:pt idx="9">
                  <c:v>49</c:v>
                </c:pt>
                <c:pt idx="10">
                  <c:v>55.6</c:v>
                </c:pt>
                <c:pt idx="11">
                  <c:v>60</c:v>
                </c:pt>
                <c:pt idx="12">
                  <c:v>60</c:v>
                </c:pt>
                <c:pt idx="13">
                  <c:v>50.5</c:v>
                </c:pt>
                <c:pt idx="14">
                  <c:v>60</c:v>
                </c:pt>
                <c:pt idx="15">
                  <c:v>52.9</c:v>
                </c:pt>
                <c:pt idx="16">
                  <c:v>60.1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52.6</c:v>
                </c:pt>
                <c:pt idx="23">
                  <c:v>60</c:v>
                </c:pt>
                <c:pt idx="24">
                  <c:v>60</c:v>
                </c:pt>
                <c:pt idx="25">
                  <c:v>49.7</c:v>
                </c:pt>
                <c:pt idx="26">
                  <c:v>60</c:v>
                </c:pt>
                <c:pt idx="27">
                  <c:v>60.1</c:v>
                </c:pt>
                <c:pt idx="28">
                  <c:v>52.7</c:v>
                </c:pt>
                <c:pt idx="29">
                  <c:v>60</c:v>
                </c:pt>
                <c:pt idx="30">
                  <c:v>24.7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'Mai24'!$C$4:$AG$4</c:f>
              <c:numCache>
                <c:formatCode>0</c:formatCode>
                <c:ptCount val="31"/>
                <c:pt idx="0">
                  <c:v>234</c:v>
                </c:pt>
                <c:pt idx="1">
                  <c:v>85.2</c:v>
                </c:pt>
                <c:pt idx="2">
                  <c:v>138</c:v>
                </c:pt>
                <c:pt idx="3">
                  <c:v>330</c:v>
                </c:pt>
                <c:pt idx="4">
                  <c:v>230</c:v>
                </c:pt>
                <c:pt idx="5">
                  <c:v>78</c:v>
                </c:pt>
                <c:pt idx="6">
                  <c:v>87.5</c:v>
                </c:pt>
                <c:pt idx="7">
                  <c:v>130</c:v>
                </c:pt>
                <c:pt idx="8">
                  <c:v>205</c:v>
                </c:pt>
                <c:pt idx="9">
                  <c:v>404</c:v>
                </c:pt>
                <c:pt idx="10">
                  <c:v>390</c:v>
                </c:pt>
                <c:pt idx="11">
                  <c:v>261</c:v>
                </c:pt>
                <c:pt idx="12">
                  <c:v>245</c:v>
                </c:pt>
                <c:pt idx="13">
                  <c:v>325</c:v>
                </c:pt>
                <c:pt idx="14">
                  <c:v>191</c:v>
                </c:pt>
                <c:pt idx="15">
                  <c:v>138</c:v>
                </c:pt>
                <c:pt idx="16">
                  <c:v>323</c:v>
                </c:pt>
                <c:pt idx="17">
                  <c:v>261</c:v>
                </c:pt>
                <c:pt idx="18">
                  <c:v>265</c:v>
                </c:pt>
                <c:pt idx="19">
                  <c:v>290</c:v>
                </c:pt>
                <c:pt idx="20">
                  <c:v>181</c:v>
                </c:pt>
                <c:pt idx="21">
                  <c:v>234</c:v>
                </c:pt>
                <c:pt idx="22">
                  <c:v>160</c:v>
                </c:pt>
                <c:pt idx="23">
                  <c:v>267</c:v>
                </c:pt>
                <c:pt idx="24">
                  <c:v>317</c:v>
                </c:pt>
                <c:pt idx="25">
                  <c:v>242</c:v>
                </c:pt>
                <c:pt idx="26">
                  <c:v>120</c:v>
                </c:pt>
                <c:pt idx="27">
                  <c:v>345</c:v>
                </c:pt>
                <c:pt idx="28">
                  <c:v>205</c:v>
                </c:pt>
                <c:pt idx="29">
                  <c:v>207</c:v>
                </c:pt>
                <c:pt idx="30">
                  <c:v>99.4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56520"/>
        <c:axId val="845956912"/>
        <c:axId val="868671248"/>
      </c:bar3DChart>
      <c:catAx>
        <c:axId val="845956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5691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56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56520"/>
        <c:crossesAt val="1"/>
        <c:crossBetween val="between"/>
      </c:valAx>
      <c:serAx>
        <c:axId val="868671248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5691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Juni 2024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CH"/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'Jun24'!$C$3:$AG$3</c:f>
              <c:numCache>
                <c:formatCode>0.0</c:formatCode>
                <c:ptCount val="31"/>
                <c:pt idx="0">
                  <c:v>37.799999999999997</c:v>
                </c:pt>
                <c:pt idx="1">
                  <c:v>38.799999999999997</c:v>
                </c:pt>
                <c:pt idx="2">
                  <c:v>54.3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51.8</c:v>
                </c:pt>
                <c:pt idx="7">
                  <c:v>45.5</c:v>
                </c:pt>
                <c:pt idx="8">
                  <c:v>46.4</c:v>
                </c:pt>
                <c:pt idx="9">
                  <c:v>60</c:v>
                </c:pt>
                <c:pt idx="10">
                  <c:v>12.7</c:v>
                </c:pt>
                <c:pt idx="11">
                  <c:v>60</c:v>
                </c:pt>
                <c:pt idx="12">
                  <c:v>50.2</c:v>
                </c:pt>
                <c:pt idx="13">
                  <c:v>60</c:v>
                </c:pt>
                <c:pt idx="14">
                  <c:v>56.1</c:v>
                </c:pt>
                <c:pt idx="15">
                  <c:v>57.8</c:v>
                </c:pt>
                <c:pt idx="16">
                  <c:v>58.3</c:v>
                </c:pt>
                <c:pt idx="17">
                  <c:v>46.6</c:v>
                </c:pt>
                <c:pt idx="18">
                  <c:v>40.4</c:v>
                </c:pt>
                <c:pt idx="19">
                  <c:v>54.1</c:v>
                </c:pt>
                <c:pt idx="20">
                  <c:v>50.3</c:v>
                </c:pt>
                <c:pt idx="21">
                  <c:v>35.1</c:v>
                </c:pt>
                <c:pt idx="22">
                  <c:v>48.1</c:v>
                </c:pt>
                <c:pt idx="23">
                  <c:v>60</c:v>
                </c:pt>
                <c:pt idx="24">
                  <c:v>47.3</c:v>
                </c:pt>
                <c:pt idx="25">
                  <c:v>48.5</c:v>
                </c:pt>
                <c:pt idx="26">
                  <c:v>53.3</c:v>
                </c:pt>
                <c:pt idx="27">
                  <c:v>47.3</c:v>
                </c:pt>
                <c:pt idx="28">
                  <c:v>32.799999999999997</c:v>
                </c:pt>
                <c:pt idx="29">
                  <c:v>59.8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'Jun24'!$C$4:$AG$4</c:f>
              <c:numCache>
                <c:formatCode>0</c:formatCode>
                <c:ptCount val="31"/>
                <c:pt idx="0">
                  <c:v>198</c:v>
                </c:pt>
                <c:pt idx="1">
                  <c:v>161</c:v>
                </c:pt>
                <c:pt idx="2">
                  <c:v>174</c:v>
                </c:pt>
                <c:pt idx="3">
                  <c:v>359</c:v>
                </c:pt>
                <c:pt idx="4">
                  <c:v>318</c:v>
                </c:pt>
                <c:pt idx="5">
                  <c:v>258</c:v>
                </c:pt>
                <c:pt idx="6">
                  <c:v>300</c:v>
                </c:pt>
                <c:pt idx="7">
                  <c:v>235</c:v>
                </c:pt>
                <c:pt idx="8">
                  <c:v>205</c:v>
                </c:pt>
                <c:pt idx="9">
                  <c:v>242</c:v>
                </c:pt>
                <c:pt idx="10">
                  <c:v>70.3</c:v>
                </c:pt>
                <c:pt idx="11">
                  <c:v>268</c:v>
                </c:pt>
                <c:pt idx="12">
                  <c:v>368</c:v>
                </c:pt>
                <c:pt idx="13">
                  <c:v>160</c:v>
                </c:pt>
                <c:pt idx="14">
                  <c:v>221</c:v>
                </c:pt>
                <c:pt idx="15">
                  <c:v>304</c:v>
                </c:pt>
                <c:pt idx="16">
                  <c:v>291</c:v>
                </c:pt>
                <c:pt idx="17">
                  <c:v>338</c:v>
                </c:pt>
                <c:pt idx="18">
                  <c:v>327</c:v>
                </c:pt>
                <c:pt idx="19">
                  <c:v>145</c:v>
                </c:pt>
                <c:pt idx="20">
                  <c:v>100</c:v>
                </c:pt>
                <c:pt idx="21">
                  <c:v>87.7</c:v>
                </c:pt>
                <c:pt idx="22">
                  <c:v>141</c:v>
                </c:pt>
                <c:pt idx="23">
                  <c:v>238</c:v>
                </c:pt>
                <c:pt idx="24">
                  <c:v>296</c:v>
                </c:pt>
                <c:pt idx="25">
                  <c:v>195</c:v>
                </c:pt>
                <c:pt idx="26">
                  <c:v>303</c:v>
                </c:pt>
                <c:pt idx="27">
                  <c:v>282</c:v>
                </c:pt>
                <c:pt idx="28">
                  <c:v>157</c:v>
                </c:pt>
                <c:pt idx="29">
                  <c:v>156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714656"/>
        <c:axId val="845705248"/>
        <c:axId val="868671672"/>
      </c:bar3DChart>
      <c:catAx>
        <c:axId val="84571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0524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705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14656"/>
        <c:crossesAt val="1"/>
        <c:crossBetween val="between"/>
      </c:valAx>
      <c:serAx>
        <c:axId val="86867167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70524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Juli 2024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CH"/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'Jul24'!$C$3:$AG$3</c:f>
              <c:numCache>
                <c:formatCode>0.0</c:formatCode>
                <c:ptCount val="31"/>
                <c:pt idx="0">
                  <c:v>60</c:v>
                </c:pt>
                <c:pt idx="1">
                  <c:v>60</c:v>
                </c:pt>
                <c:pt idx="2">
                  <c:v>54.7</c:v>
                </c:pt>
                <c:pt idx="3">
                  <c:v>57.9</c:v>
                </c:pt>
                <c:pt idx="4">
                  <c:v>47.2</c:v>
                </c:pt>
                <c:pt idx="5">
                  <c:v>55.7</c:v>
                </c:pt>
                <c:pt idx="6">
                  <c:v>43.7</c:v>
                </c:pt>
                <c:pt idx="7">
                  <c:v>39</c:v>
                </c:pt>
                <c:pt idx="8">
                  <c:v>38</c:v>
                </c:pt>
                <c:pt idx="9">
                  <c:v>55</c:v>
                </c:pt>
                <c:pt idx="10">
                  <c:v>50.3</c:v>
                </c:pt>
                <c:pt idx="11">
                  <c:v>55.6</c:v>
                </c:pt>
                <c:pt idx="12">
                  <c:v>57.7</c:v>
                </c:pt>
                <c:pt idx="13">
                  <c:v>41.3</c:v>
                </c:pt>
                <c:pt idx="14">
                  <c:v>52.3</c:v>
                </c:pt>
                <c:pt idx="15">
                  <c:v>53.9</c:v>
                </c:pt>
                <c:pt idx="16">
                  <c:v>52.2</c:v>
                </c:pt>
                <c:pt idx="17">
                  <c:v>38.299999999999997</c:v>
                </c:pt>
                <c:pt idx="18">
                  <c:v>39.1</c:v>
                </c:pt>
                <c:pt idx="19">
                  <c:v>38.6</c:v>
                </c:pt>
                <c:pt idx="20">
                  <c:v>55.3</c:v>
                </c:pt>
                <c:pt idx="21">
                  <c:v>56.9</c:v>
                </c:pt>
                <c:pt idx="22">
                  <c:v>60</c:v>
                </c:pt>
                <c:pt idx="23">
                  <c:v>57.5</c:v>
                </c:pt>
                <c:pt idx="24">
                  <c:v>48.4</c:v>
                </c:pt>
                <c:pt idx="25">
                  <c:v>49.7</c:v>
                </c:pt>
                <c:pt idx="26">
                  <c:v>53.3</c:v>
                </c:pt>
                <c:pt idx="27">
                  <c:v>55.1</c:v>
                </c:pt>
                <c:pt idx="28">
                  <c:v>45</c:v>
                </c:pt>
                <c:pt idx="29">
                  <c:v>43.5</c:v>
                </c:pt>
                <c:pt idx="30">
                  <c:v>48.5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'Jul24'!$C$4:$AG$4</c:f>
              <c:numCache>
                <c:formatCode>0</c:formatCode>
                <c:ptCount val="31"/>
                <c:pt idx="0">
                  <c:v>204</c:v>
                </c:pt>
                <c:pt idx="1">
                  <c:v>211</c:v>
                </c:pt>
                <c:pt idx="2">
                  <c:v>147</c:v>
                </c:pt>
                <c:pt idx="3">
                  <c:v>302</c:v>
                </c:pt>
                <c:pt idx="4">
                  <c:v>325</c:v>
                </c:pt>
                <c:pt idx="5">
                  <c:v>134</c:v>
                </c:pt>
                <c:pt idx="6">
                  <c:v>152</c:v>
                </c:pt>
                <c:pt idx="7">
                  <c:v>332</c:v>
                </c:pt>
                <c:pt idx="8">
                  <c:v>314</c:v>
                </c:pt>
                <c:pt idx="9">
                  <c:v>180</c:v>
                </c:pt>
                <c:pt idx="10">
                  <c:v>264</c:v>
                </c:pt>
                <c:pt idx="11">
                  <c:v>138</c:v>
                </c:pt>
                <c:pt idx="12">
                  <c:v>228</c:v>
                </c:pt>
                <c:pt idx="13">
                  <c:v>271</c:v>
                </c:pt>
                <c:pt idx="14">
                  <c:v>206</c:v>
                </c:pt>
                <c:pt idx="15">
                  <c:v>227</c:v>
                </c:pt>
                <c:pt idx="16">
                  <c:v>251</c:v>
                </c:pt>
                <c:pt idx="17">
                  <c:v>320</c:v>
                </c:pt>
                <c:pt idx="18">
                  <c:v>286</c:v>
                </c:pt>
                <c:pt idx="19">
                  <c:v>312</c:v>
                </c:pt>
                <c:pt idx="20">
                  <c:v>192</c:v>
                </c:pt>
                <c:pt idx="21">
                  <c:v>172</c:v>
                </c:pt>
                <c:pt idx="22">
                  <c:v>332</c:v>
                </c:pt>
                <c:pt idx="23">
                  <c:v>359</c:v>
                </c:pt>
                <c:pt idx="24">
                  <c:v>373</c:v>
                </c:pt>
                <c:pt idx="25">
                  <c:v>362</c:v>
                </c:pt>
                <c:pt idx="26">
                  <c:v>304</c:v>
                </c:pt>
                <c:pt idx="27">
                  <c:v>341</c:v>
                </c:pt>
                <c:pt idx="28">
                  <c:v>356</c:v>
                </c:pt>
                <c:pt idx="29">
                  <c:v>346</c:v>
                </c:pt>
                <c:pt idx="30">
                  <c:v>236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716224"/>
        <c:axId val="845715832"/>
        <c:axId val="868666584"/>
      </c:bar3DChart>
      <c:catAx>
        <c:axId val="84571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1583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715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16224"/>
        <c:crossesAt val="1"/>
        <c:crossBetween val="between"/>
      </c:valAx>
      <c:serAx>
        <c:axId val="868666584"/>
        <c:scaling>
          <c:orientation val="minMax"/>
        </c:scaling>
        <c:delete val="1"/>
        <c:axPos val="b"/>
        <c:majorTickMark val="out"/>
        <c:minorTickMark val="none"/>
        <c:tickLblPos val="nextTo"/>
        <c:crossAx val="84571583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August 2024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CH"/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'Aug24'!$C$3:$AG$3</c:f>
              <c:numCache>
                <c:formatCode>0.0</c:formatCode>
                <c:ptCount val="31"/>
                <c:pt idx="0">
                  <c:v>58.4</c:v>
                </c:pt>
                <c:pt idx="1">
                  <c:v>60</c:v>
                </c:pt>
                <c:pt idx="2">
                  <c:v>52.5</c:v>
                </c:pt>
                <c:pt idx="3">
                  <c:v>58.8</c:v>
                </c:pt>
                <c:pt idx="4">
                  <c:v>45.3</c:v>
                </c:pt>
                <c:pt idx="5">
                  <c:v>45.5</c:v>
                </c:pt>
                <c:pt idx="6">
                  <c:v>58.7</c:v>
                </c:pt>
                <c:pt idx="7">
                  <c:v>59.2</c:v>
                </c:pt>
                <c:pt idx="8">
                  <c:v>48.5</c:v>
                </c:pt>
                <c:pt idx="9">
                  <c:v>44.3</c:v>
                </c:pt>
                <c:pt idx="10">
                  <c:v>43.9</c:v>
                </c:pt>
                <c:pt idx="11">
                  <c:v>43.3</c:v>
                </c:pt>
                <c:pt idx="12">
                  <c:v>44</c:v>
                </c:pt>
                <c:pt idx="13">
                  <c:v>60</c:v>
                </c:pt>
                <c:pt idx="14">
                  <c:v>44.1</c:v>
                </c:pt>
                <c:pt idx="15">
                  <c:v>46.8</c:v>
                </c:pt>
                <c:pt idx="16">
                  <c:v>25.9</c:v>
                </c:pt>
                <c:pt idx="17">
                  <c:v>33.4</c:v>
                </c:pt>
                <c:pt idx="18">
                  <c:v>57.3</c:v>
                </c:pt>
                <c:pt idx="19">
                  <c:v>48.3</c:v>
                </c:pt>
                <c:pt idx="20">
                  <c:v>60</c:v>
                </c:pt>
                <c:pt idx="21">
                  <c:v>44</c:v>
                </c:pt>
                <c:pt idx="22">
                  <c:v>43.1</c:v>
                </c:pt>
                <c:pt idx="23">
                  <c:v>48.2</c:v>
                </c:pt>
                <c:pt idx="24">
                  <c:v>13.1</c:v>
                </c:pt>
                <c:pt idx="25">
                  <c:v>16.8</c:v>
                </c:pt>
                <c:pt idx="26">
                  <c:v>43.5</c:v>
                </c:pt>
                <c:pt idx="27">
                  <c:v>42</c:v>
                </c:pt>
                <c:pt idx="28">
                  <c:v>41.5</c:v>
                </c:pt>
                <c:pt idx="29">
                  <c:v>52.8</c:v>
                </c:pt>
                <c:pt idx="30">
                  <c:v>41.4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'Aug24'!$C$4:$AG$4</c:f>
              <c:numCache>
                <c:formatCode>0</c:formatCode>
                <c:ptCount val="31"/>
                <c:pt idx="0">
                  <c:v>239</c:v>
                </c:pt>
                <c:pt idx="1">
                  <c:v>349</c:v>
                </c:pt>
                <c:pt idx="2">
                  <c:v>331</c:v>
                </c:pt>
                <c:pt idx="3">
                  <c:v>304</c:v>
                </c:pt>
                <c:pt idx="4">
                  <c:v>365</c:v>
                </c:pt>
                <c:pt idx="5">
                  <c:v>356</c:v>
                </c:pt>
                <c:pt idx="6">
                  <c:v>188</c:v>
                </c:pt>
                <c:pt idx="7">
                  <c:v>238</c:v>
                </c:pt>
                <c:pt idx="8">
                  <c:v>357</c:v>
                </c:pt>
                <c:pt idx="9">
                  <c:v>353</c:v>
                </c:pt>
                <c:pt idx="10">
                  <c:v>344</c:v>
                </c:pt>
                <c:pt idx="11">
                  <c:v>263</c:v>
                </c:pt>
                <c:pt idx="12">
                  <c:v>342</c:v>
                </c:pt>
                <c:pt idx="13">
                  <c:v>251</c:v>
                </c:pt>
                <c:pt idx="14">
                  <c:v>347</c:v>
                </c:pt>
                <c:pt idx="15">
                  <c:v>306</c:v>
                </c:pt>
                <c:pt idx="16">
                  <c:v>129</c:v>
                </c:pt>
                <c:pt idx="17">
                  <c:v>107</c:v>
                </c:pt>
                <c:pt idx="18">
                  <c:v>209</c:v>
                </c:pt>
                <c:pt idx="19">
                  <c:v>314</c:v>
                </c:pt>
                <c:pt idx="20">
                  <c:v>192</c:v>
                </c:pt>
                <c:pt idx="21">
                  <c:v>336</c:v>
                </c:pt>
                <c:pt idx="22">
                  <c:v>332</c:v>
                </c:pt>
                <c:pt idx="23">
                  <c:v>316</c:v>
                </c:pt>
                <c:pt idx="24">
                  <c:v>74</c:v>
                </c:pt>
                <c:pt idx="25">
                  <c:v>90.2</c:v>
                </c:pt>
                <c:pt idx="26">
                  <c:v>327</c:v>
                </c:pt>
                <c:pt idx="27">
                  <c:v>316</c:v>
                </c:pt>
                <c:pt idx="28">
                  <c:v>307</c:v>
                </c:pt>
                <c:pt idx="29">
                  <c:v>267</c:v>
                </c:pt>
                <c:pt idx="30">
                  <c:v>279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707992"/>
        <c:axId val="845708384"/>
        <c:axId val="868673368"/>
      </c:bar3DChart>
      <c:catAx>
        <c:axId val="845707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0838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708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07992"/>
        <c:crossesAt val="1"/>
        <c:crossBetween val="between"/>
      </c:valAx>
      <c:serAx>
        <c:axId val="868673368"/>
        <c:scaling>
          <c:orientation val="minMax"/>
        </c:scaling>
        <c:delete val="1"/>
        <c:axPos val="b"/>
        <c:majorTickMark val="out"/>
        <c:minorTickMark val="none"/>
        <c:tickLblPos val="nextTo"/>
        <c:crossAx val="84570838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September 2024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CH"/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'Sep24'!$C$3:$AG$3</c:f>
              <c:numCache>
                <c:formatCode>0.0</c:formatCode>
                <c:ptCount val="31"/>
                <c:pt idx="0">
                  <c:v>43.2</c:v>
                </c:pt>
                <c:pt idx="1">
                  <c:v>54.4</c:v>
                </c:pt>
                <c:pt idx="2">
                  <c:v>57.5</c:v>
                </c:pt>
                <c:pt idx="3">
                  <c:v>55.2</c:v>
                </c:pt>
                <c:pt idx="4">
                  <c:v>18.899999999999999</c:v>
                </c:pt>
                <c:pt idx="5">
                  <c:v>52.1</c:v>
                </c:pt>
                <c:pt idx="6">
                  <c:v>45.4</c:v>
                </c:pt>
                <c:pt idx="7">
                  <c:v>20.6</c:v>
                </c:pt>
                <c:pt idx="8">
                  <c:v>30.7</c:v>
                </c:pt>
                <c:pt idx="9">
                  <c:v>60</c:v>
                </c:pt>
                <c:pt idx="10">
                  <c:v>30.5</c:v>
                </c:pt>
                <c:pt idx="11">
                  <c:v>55.3</c:v>
                </c:pt>
                <c:pt idx="12">
                  <c:v>60</c:v>
                </c:pt>
                <c:pt idx="13">
                  <c:v>50.1</c:v>
                </c:pt>
                <c:pt idx="14">
                  <c:v>50.1</c:v>
                </c:pt>
                <c:pt idx="15">
                  <c:v>50.1</c:v>
                </c:pt>
                <c:pt idx="16">
                  <c:v>60</c:v>
                </c:pt>
                <c:pt idx="17">
                  <c:v>50</c:v>
                </c:pt>
                <c:pt idx="18">
                  <c:v>53.1</c:v>
                </c:pt>
                <c:pt idx="19">
                  <c:v>39.4</c:v>
                </c:pt>
                <c:pt idx="20">
                  <c:v>38.4</c:v>
                </c:pt>
                <c:pt idx="21">
                  <c:v>40.1</c:v>
                </c:pt>
                <c:pt idx="22">
                  <c:v>14.3</c:v>
                </c:pt>
                <c:pt idx="23">
                  <c:v>47</c:v>
                </c:pt>
                <c:pt idx="24">
                  <c:v>56.3</c:v>
                </c:pt>
                <c:pt idx="25">
                  <c:v>10.9</c:v>
                </c:pt>
                <c:pt idx="26">
                  <c:v>52.7</c:v>
                </c:pt>
                <c:pt idx="27">
                  <c:v>14</c:v>
                </c:pt>
                <c:pt idx="28">
                  <c:v>40.799999999999997</c:v>
                </c:pt>
                <c:pt idx="29">
                  <c:v>44.7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'Sep24'!$C$4:$AG$4</c:f>
              <c:numCache>
                <c:formatCode>0</c:formatCode>
                <c:ptCount val="31"/>
                <c:pt idx="0">
                  <c:v>281</c:v>
                </c:pt>
                <c:pt idx="1">
                  <c:v>251</c:v>
                </c:pt>
                <c:pt idx="2">
                  <c:v>254</c:v>
                </c:pt>
                <c:pt idx="3">
                  <c:v>205</c:v>
                </c:pt>
                <c:pt idx="4">
                  <c:v>67.099999999999994</c:v>
                </c:pt>
                <c:pt idx="5">
                  <c:v>290</c:v>
                </c:pt>
                <c:pt idx="6">
                  <c:v>299</c:v>
                </c:pt>
                <c:pt idx="7">
                  <c:v>54.3</c:v>
                </c:pt>
                <c:pt idx="8">
                  <c:v>87.8</c:v>
                </c:pt>
                <c:pt idx="9">
                  <c:v>220</c:v>
                </c:pt>
                <c:pt idx="10">
                  <c:v>86.7</c:v>
                </c:pt>
                <c:pt idx="11">
                  <c:v>155</c:v>
                </c:pt>
                <c:pt idx="12">
                  <c:v>158</c:v>
                </c:pt>
                <c:pt idx="13">
                  <c:v>171</c:v>
                </c:pt>
                <c:pt idx="14">
                  <c:v>281</c:v>
                </c:pt>
                <c:pt idx="15">
                  <c:v>130</c:v>
                </c:pt>
                <c:pt idx="16">
                  <c:v>211</c:v>
                </c:pt>
                <c:pt idx="17">
                  <c:v>128</c:v>
                </c:pt>
                <c:pt idx="18">
                  <c:v>233</c:v>
                </c:pt>
                <c:pt idx="19">
                  <c:v>262</c:v>
                </c:pt>
                <c:pt idx="20">
                  <c:v>267</c:v>
                </c:pt>
                <c:pt idx="21">
                  <c:v>193</c:v>
                </c:pt>
                <c:pt idx="22">
                  <c:v>57</c:v>
                </c:pt>
                <c:pt idx="23">
                  <c:v>152</c:v>
                </c:pt>
                <c:pt idx="24">
                  <c:v>172</c:v>
                </c:pt>
                <c:pt idx="25">
                  <c:v>31.1</c:v>
                </c:pt>
                <c:pt idx="26">
                  <c:v>148</c:v>
                </c:pt>
                <c:pt idx="27">
                  <c:v>59.3</c:v>
                </c:pt>
                <c:pt idx="28">
                  <c:v>204</c:v>
                </c:pt>
                <c:pt idx="29">
                  <c:v>291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710344"/>
        <c:axId val="845716616"/>
        <c:axId val="868674216"/>
      </c:bar3DChart>
      <c:catAx>
        <c:axId val="845710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1661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716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10344"/>
        <c:crossesAt val="1"/>
        <c:crossBetween val="between"/>
      </c:valAx>
      <c:serAx>
        <c:axId val="868674216"/>
        <c:scaling>
          <c:orientation val="minMax"/>
        </c:scaling>
        <c:delete val="1"/>
        <c:axPos val="b"/>
        <c:majorTickMark val="out"/>
        <c:minorTickMark val="none"/>
        <c:tickLblPos val="nextTo"/>
        <c:crossAx val="84571661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Oktober 2024</a:t>
            </a:r>
          </a:p>
        </c:rich>
      </c:tx>
      <c:layout>
        <c:manualLayout>
          <c:xMode val="edge"/>
          <c:yMode val="edge"/>
          <c:x val="0.30736416470668437"/>
          <c:y val="5.9746831483551012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'Okt24'!$C$3:$AG$3</c:f>
              <c:numCache>
                <c:formatCode>0.0</c:formatCode>
                <c:ptCount val="31"/>
                <c:pt idx="0">
                  <c:v>15.6</c:v>
                </c:pt>
                <c:pt idx="1">
                  <c:v>50.3</c:v>
                </c:pt>
                <c:pt idx="2">
                  <c:v>26.7</c:v>
                </c:pt>
                <c:pt idx="3">
                  <c:v>31.1</c:v>
                </c:pt>
                <c:pt idx="4">
                  <c:v>48.8</c:v>
                </c:pt>
                <c:pt idx="5">
                  <c:v>32.4</c:v>
                </c:pt>
                <c:pt idx="6">
                  <c:v>51.1</c:v>
                </c:pt>
                <c:pt idx="7">
                  <c:v>7.7</c:v>
                </c:pt>
                <c:pt idx="8">
                  <c:v>47.4</c:v>
                </c:pt>
                <c:pt idx="9">
                  <c:v>49.1</c:v>
                </c:pt>
                <c:pt idx="10">
                  <c:v>48.3</c:v>
                </c:pt>
                <c:pt idx="11">
                  <c:v>49</c:v>
                </c:pt>
                <c:pt idx="12">
                  <c:v>44.5</c:v>
                </c:pt>
                <c:pt idx="13">
                  <c:v>46.4</c:v>
                </c:pt>
                <c:pt idx="14">
                  <c:v>25.4</c:v>
                </c:pt>
                <c:pt idx="15">
                  <c:v>43.1</c:v>
                </c:pt>
                <c:pt idx="16">
                  <c:v>37.4</c:v>
                </c:pt>
                <c:pt idx="17">
                  <c:v>29.7</c:v>
                </c:pt>
                <c:pt idx="18">
                  <c:v>22.8</c:v>
                </c:pt>
                <c:pt idx="19">
                  <c:v>35.9</c:v>
                </c:pt>
                <c:pt idx="20">
                  <c:v>30.7</c:v>
                </c:pt>
                <c:pt idx="21">
                  <c:v>35.200000000000003</c:v>
                </c:pt>
                <c:pt idx="22">
                  <c:v>15.6</c:v>
                </c:pt>
                <c:pt idx="23">
                  <c:v>40.799999999999997</c:v>
                </c:pt>
                <c:pt idx="24">
                  <c:v>34.5</c:v>
                </c:pt>
                <c:pt idx="25">
                  <c:v>38.700000000000003</c:v>
                </c:pt>
                <c:pt idx="26">
                  <c:v>30.5</c:v>
                </c:pt>
                <c:pt idx="27">
                  <c:v>28.9</c:v>
                </c:pt>
                <c:pt idx="28">
                  <c:v>28.5</c:v>
                </c:pt>
                <c:pt idx="29">
                  <c:v>39.6</c:v>
                </c:pt>
                <c:pt idx="30">
                  <c:v>14.2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'Okt24'!$C$4:$AG$4</c:f>
              <c:numCache>
                <c:formatCode>0</c:formatCode>
                <c:ptCount val="31"/>
                <c:pt idx="0">
                  <c:v>62.5</c:v>
                </c:pt>
                <c:pt idx="1">
                  <c:v>134</c:v>
                </c:pt>
                <c:pt idx="2">
                  <c:v>124</c:v>
                </c:pt>
                <c:pt idx="3">
                  <c:v>92.3</c:v>
                </c:pt>
                <c:pt idx="4">
                  <c:v>103</c:v>
                </c:pt>
                <c:pt idx="5">
                  <c:v>107</c:v>
                </c:pt>
                <c:pt idx="6">
                  <c:v>150</c:v>
                </c:pt>
                <c:pt idx="7">
                  <c:v>26.3</c:v>
                </c:pt>
                <c:pt idx="8">
                  <c:v>190</c:v>
                </c:pt>
                <c:pt idx="9">
                  <c:v>138</c:v>
                </c:pt>
                <c:pt idx="10">
                  <c:v>164</c:v>
                </c:pt>
                <c:pt idx="11">
                  <c:v>115</c:v>
                </c:pt>
                <c:pt idx="12">
                  <c:v>114</c:v>
                </c:pt>
                <c:pt idx="13">
                  <c:v>115</c:v>
                </c:pt>
                <c:pt idx="14">
                  <c:v>74</c:v>
                </c:pt>
                <c:pt idx="15">
                  <c:v>113</c:v>
                </c:pt>
                <c:pt idx="16">
                  <c:v>107</c:v>
                </c:pt>
                <c:pt idx="17">
                  <c:v>53.5</c:v>
                </c:pt>
                <c:pt idx="18">
                  <c:v>67.8</c:v>
                </c:pt>
                <c:pt idx="19">
                  <c:v>157</c:v>
                </c:pt>
                <c:pt idx="20">
                  <c:v>182</c:v>
                </c:pt>
                <c:pt idx="21">
                  <c:v>104</c:v>
                </c:pt>
                <c:pt idx="22">
                  <c:v>53.8</c:v>
                </c:pt>
                <c:pt idx="23">
                  <c:v>86.7</c:v>
                </c:pt>
                <c:pt idx="24">
                  <c:v>165</c:v>
                </c:pt>
                <c:pt idx="25">
                  <c:v>70.5</c:v>
                </c:pt>
                <c:pt idx="26">
                  <c:v>148</c:v>
                </c:pt>
                <c:pt idx="27">
                  <c:v>164</c:v>
                </c:pt>
                <c:pt idx="28">
                  <c:v>161</c:v>
                </c:pt>
                <c:pt idx="29">
                  <c:v>112</c:v>
                </c:pt>
                <c:pt idx="30">
                  <c:v>54.8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704856"/>
        <c:axId val="845712304"/>
        <c:axId val="868676336"/>
      </c:bar3DChart>
      <c:catAx>
        <c:axId val="845704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1230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712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04856"/>
        <c:crossesAt val="1"/>
        <c:crossBetween val="between"/>
      </c:valAx>
      <c:serAx>
        <c:axId val="868676336"/>
        <c:scaling>
          <c:orientation val="minMax"/>
        </c:scaling>
        <c:delete val="1"/>
        <c:axPos val="b"/>
        <c:majorTickMark val="out"/>
        <c:minorTickMark val="none"/>
        <c:tickLblPos val="nextTo"/>
        <c:crossAx val="84571230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September 2013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3461538461538458E-2"/>
          <c:y val="0.23842917251051893"/>
          <c:w val="0.7663461538461539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'Sep13'!$A$3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'Sep13'!$C$3:$AG$3</c:f>
              <c:numCache>
                <c:formatCode>0.0</c:formatCode>
                <c:ptCount val="31"/>
                <c:pt idx="0">
                  <c:v>15</c:v>
                </c:pt>
                <c:pt idx="1">
                  <c:v>14.006</c:v>
                </c:pt>
                <c:pt idx="2">
                  <c:v>13.717000000000001</c:v>
                </c:pt>
                <c:pt idx="3">
                  <c:v>13.242000000000001</c:v>
                </c:pt>
                <c:pt idx="4">
                  <c:v>13.034000000000001</c:v>
                </c:pt>
                <c:pt idx="5">
                  <c:v>14.504</c:v>
                </c:pt>
                <c:pt idx="6">
                  <c:v>15</c:v>
                </c:pt>
                <c:pt idx="7">
                  <c:v>9.6760000000000002</c:v>
                </c:pt>
                <c:pt idx="8">
                  <c:v>15</c:v>
                </c:pt>
                <c:pt idx="9">
                  <c:v>15</c:v>
                </c:pt>
                <c:pt idx="10">
                  <c:v>12.785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4.0190000000000001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14.222</c:v>
                </c:pt>
                <c:pt idx="22">
                  <c:v>13.353</c:v>
                </c:pt>
                <c:pt idx="23">
                  <c:v>13.141</c:v>
                </c:pt>
                <c:pt idx="24">
                  <c:v>12.855</c:v>
                </c:pt>
                <c:pt idx="25">
                  <c:v>15</c:v>
                </c:pt>
                <c:pt idx="26">
                  <c:v>15</c:v>
                </c:pt>
                <c:pt idx="27">
                  <c:v>14.39</c:v>
                </c:pt>
                <c:pt idx="28">
                  <c:v>9.3409999999999993</c:v>
                </c:pt>
                <c:pt idx="29">
                  <c:v>10.831</c:v>
                </c:pt>
              </c:numCache>
            </c:numRef>
          </c:val>
        </c:ser>
        <c:ser>
          <c:idx val="1"/>
          <c:order val="1"/>
          <c:tx>
            <c:strRef>
              <c:f>'Sep13'!$A$4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'Sep13'!$C$4:$AG$4</c:f>
              <c:numCache>
                <c:formatCode>0.0</c:formatCode>
                <c:ptCount val="31"/>
                <c:pt idx="0">
                  <c:v>77.5</c:v>
                </c:pt>
                <c:pt idx="1">
                  <c:v>104.1</c:v>
                </c:pt>
                <c:pt idx="2">
                  <c:v>103.9</c:v>
                </c:pt>
                <c:pt idx="3">
                  <c:v>99.8</c:v>
                </c:pt>
                <c:pt idx="4">
                  <c:v>97.2</c:v>
                </c:pt>
                <c:pt idx="5">
                  <c:v>66.400000000000006</c:v>
                </c:pt>
                <c:pt idx="6">
                  <c:v>67.400000000000006</c:v>
                </c:pt>
                <c:pt idx="7">
                  <c:v>23.8</c:v>
                </c:pt>
                <c:pt idx="8">
                  <c:v>86.3</c:v>
                </c:pt>
                <c:pt idx="9">
                  <c:v>34.1</c:v>
                </c:pt>
                <c:pt idx="10">
                  <c:v>38.799999999999997</c:v>
                </c:pt>
                <c:pt idx="11">
                  <c:v>40.4</c:v>
                </c:pt>
                <c:pt idx="12">
                  <c:v>85.6</c:v>
                </c:pt>
                <c:pt idx="13">
                  <c:v>66.2</c:v>
                </c:pt>
                <c:pt idx="14">
                  <c:v>40.700000000000003</c:v>
                </c:pt>
                <c:pt idx="15">
                  <c:v>17.100000000000001</c:v>
                </c:pt>
                <c:pt idx="16">
                  <c:v>54.8</c:v>
                </c:pt>
                <c:pt idx="17">
                  <c:v>54.6</c:v>
                </c:pt>
                <c:pt idx="18">
                  <c:v>47.4</c:v>
                </c:pt>
                <c:pt idx="19">
                  <c:v>85</c:v>
                </c:pt>
                <c:pt idx="20">
                  <c:v>89.8</c:v>
                </c:pt>
                <c:pt idx="21">
                  <c:v>86.9</c:v>
                </c:pt>
                <c:pt idx="22">
                  <c:v>94.1</c:v>
                </c:pt>
                <c:pt idx="23">
                  <c:v>91</c:v>
                </c:pt>
                <c:pt idx="24">
                  <c:v>85.3</c:v>
                </c:pt>
                <c:pt idx="25">
                  <c:v>54.5</c:v>
                </c:pt>
                <c:pt idx="26">
                  <c:v>64.7</c:v>
                </c:pt>
                <c:pt idx="27">
                  <c:v>64.099999999999994</c:v>
                </c:pt>
                <c:pt idx="28">
                  <c:v>22.5</c:v>
                </c:pt>
                <c:pt idx="29">
                  <c:v>31.1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11480"/>
        <c:axId val="845811872"/>
        <c:axId val="834384256"/>
      </c:bar3DChart>
      <c:catAx>
        <c:axId val="845811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1187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11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11480"/>
        <c:crossesAt val="1"/>
        <c:crossBetween val="between"/>
      </c:valAx>
      <c:serAx>
        <c:axId val="834384256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1187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377166931894594"/>
          <c:y val="0.56663083690920002"/>
          <c:w val="0.98647712236571472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November 2024</a:t>
            </a:r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'Nov24'!$C$3:$AG$3</c:f>
              <c:numCache>
                <c:formatCode>0.0</c:formatCode>
                <c:ptCount val="31"/>
                <c:pt idx="0">
                  <c:v>32.200000000000003</c:v>
                </c:pt>
                <c:pt idx="1">
                  <c:v>31.7</c:v>
                </c:pt>
                <c:pt idx="2">
                  <c:v>29.3</c:v>
                </c:pt>
                <c:pt idx="3">
                  <c:v>22.3</c:v>
                </c:pt>
                <c:pt idx="4">
                  <c:v>36.1</c:v>
                </c:pt>
                <c:pt idx="5">
                  <c:v>26.9</c:v>
                </c:pt>
                <c:pt idx="6">
                  <c:v>12.9</c:v>
                </c:pt>
                <c:pt idx="7">
                  <c:v>25</c:v>
                </c:pt>
                <c:pt idx="8">
                  <c:v>26.5</c:v>
                </c:pt>
                <c:pt idx="9">
                  <c:v>8.89</c:v>
                </c:pt>
                <c:pt idx="10">
                  <c:v>31.7</c:v>
                </c:pt>
                <c:pt idx="11">
                  <c:v>11.7</c:v>
                </c:pt>
                <c:pt idx="12">
                  <c:v>13.5</c:v>
                </c:pt>
                <c:pt idx="13">
                  <c:v>32.799999999999997</c:v>
                </c:pt>
                <c:pt idx="14">
                  <c:v>26.2</c:v>
                </c:pt>
                <c:pt idx="15">
                  <c:v>11.8</c:v>
                </c:pt>
                <c:pt idx="16">
                  <c:v>24.6</c:v>
                </c:pt>
                <c:pt idx="17">
                  <c:v>26.8</c:v>
                </c:pt>
                <c:pt idx="18">
                  <c:v>11.7</c:v>
                </c:pt>
                <c:pt idx="19">
                  <c:v>36.5</c:v>
                </c:pt>
                <c:pt idx="20">
                  <c:v>1.47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0.105</c:v>
                </c:pt>
                <c:pt idx="25">
                  <c:v>0.317</c:v>
                </c:pt>
                <c:pt idx="26">
                  <c:v>1.04</c:v>
                </c:pt>
                <c:pt idx="27">
                  <c:v>0.38100000000000001</c:v>
                </c:pt>
                <c:pt idx="28">
                  <c:v>9.6300000000000008</c:v>
                </c:pt>
                <c:pt idx="29">
                  <c:v>9.77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'Nov24'!$C$4:$AG$4</c:f>
              <c:numCache>
                <c:formatCode>0</c:formatCode>
                <c:ptCount val="31"/>
                <c:pt idx="0">
                  <c:v>132</c:v>
                </c:pt>
                <c:pt idx="1">
                  <c:v>110</c:v>
                </c:pt>
                <c:pt idx="2">
                  <c:v>67.400000000000006</c:v>
                </c:pt>
                <c:pt idx="3">
                  <c:v>60.8</c:v>
                </c:pt>
                <c:pt idx="4">
                  <c:v>98</c:v>
                </c:pt>
                <c:pt idx="5">
                  <c:v>124</c:v>
                </c:pt>
                <c:pt idx="6">
                  <c:v>43.6</c:v>
                </c:pt>
                <c:pt idx="7">
                  <c:v>120</c:v>
                </c:pt>
                <c:pt idx="8">
                  <c:v>123</c:v>
                </c:pt>
                <c:pt idx="9">
                  <c:v>36.6</c:v>
                </c:pt>
                <c:pt idx="10">
                  <c:v>97.1</c:v>
                </c:pt>
                <c:pt idx="11">
                  <c:v>53</c:v>
                </c:pt>
                <c:pt idx="12">
                  <c:v>43</c:v>
                </c:pt>
                <c:pt idx="13">
                  <c:v>119</c:v>
                </c:pt>
                <c:pt idx="14">
                  <c:v>133</c:v>
                </c:pt>
                <c:pt idx="15">
                  <c:v>40</c:v>
                </c:pt>
                <c:pt idx="16">
                  <c:v>110</c:v>
                </c:pt>
                <c:pt idx="17">
                  <c:v>82.1</c:v>
                </c:pt>
                <c:pt idx="18">
                  <c:v>29.5</c:v>
                </c:pt>
                <c:pt idx="19">
                  <c:v>89.2</c:v>
                </c:pt>
                <c:pt idx="20">
                  <c:v>2.46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1E-3</c:v>
                </c:pt>
                <c:pt idx="25">
                  <c:v>0.99</c:v>
                </c:pt>
                <c:pt idx="26">
                  <c:v>3.44</c:v>
                </c:pt>
                <c:pt idx="27">
                  <c:v>0.55000000000000004</c:v>
                </c:pt>
                <c:pt idx="28">
                  <c:v>36.799999999999997</c:v>
                </c:pt>
                <c:pt idx="29">
                  <c:v>40.6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715048"/>
        <c:axId val="845707208"/>
        <c:axId val="868677184"/>
      </c:bar3DChart>
      <c:catAx>
        <c:axId val="845715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0720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707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15048"/>
        <c:crossesAt val="1"/>
        <c:crossBetween val="between"/>
      </c:valAx>
      <c:serAx>
        <c:axId val="868677184"/>
        <c:scaling>
          <c:orientation val="minMax"/>
        </c:scaling>
        <c:delete val="1"/>
        <c:axPos val="b"/>
        <c:majorTickMark val="out"/>
        <c:minorTickMark val="none"/>
        <c:tickLblPos val="nextTo"/>
        <c:crossAx val="84570720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Dezember 2024</a:t>
            </a:r>
          </a:p>
        </c:rich>
      </c:tx>
      <c:layout>
        <c:manualLayout>
          <c:xMode val="edge"/>
          <c:yMode val="edge"/>
          <c:x val="0.30844641578893545"/>
          <c:y val="3.08555349866207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'Dez24'!$C$3:$AG$3</c:f>
              <c:numCache>
                <c:formatCode>0.0</c:formatCode>
                <c:ptCount val="31"/>
                <c:pt idx="0">
                  <c:v>27</c:v>
                </c:pt>
                <c:pt idx="1">
                  <c:v>24</c:v>
                </c:pt>
                <c:pt idx="2">
                  <c:v>5.43</c:v>
                </c:pt>
                <c:pt idx="3">
                  <c:v>27.2</c:v>
                </c:pt>
                <c:pt idx="4">
                  <c:v>28.1</c:v>
                </c:pt>
                <c:pt idx="5">
                  <c:v>30.6</c:v>
                </c:pt>
                <c:pt idx="6">
                  <c:v>25.8</c:v>
                </c:pt>
                <c:pt idx="7">
                  <c:v>13.8</c:v>
                </c:pt>
                <c:pt idx="8">
                  <c:v>6.25</c:v>
                </c:pt>
                <c:pt idx="9">
                  <c:v>8.4</c:v>
                </c:pt>
                <c:pt idx="10">
                  <c:v>6.43</c:v>
                </c:pt>
                <c:pt idx="11">
                  <c:v>7.21</c:v>
                </c:pt>
                <c:pt idx="12">
                  <c:v>27.7</c:v>
                </c:pt>
                <c:pt idx="13">
                  <c:v>7.67</c:v>
                </c:pt>
                <c:pt idx="14">
                  <c:v>28.6</c:v>
                </c:pt>
                <c:pt idx="15">
                  <c:v>20.8</c:v>
                </c:pt>
                <c:pt idx="16">
                  <c:v>23</c:v>
                </c:pt>
                <c:pt idx="17">
                  <c:v>25.1</c:v>
                </c:pt>
                <c:pt idx="18">
                  <c:v>23.4</c:v>
                </c:pt>
                <c:pt idx="19">
                  <c:v>26</c:v>
                </c:pt>
                <c:pt idx="20">
                  <c:v>27.8</c:v>
                </c:pt>
                <c:pt idx="21">
                  <c:v>7.48</c:v>
                </c:pt>
                <c:pt idx="22">
                  <c:v>0</c:v>
                </c:pt>
                <c:pt idx="23">
                  <c:v>0.55800000000000005</c:v>
                </c:pt>
                <c:pt idx="24">
                  <c:v>0.53900000000000003</c:v>
                </c:pt>
                <c:pt idx="25">
                  <c:v>0.29299999999999998</c:v>
                </c:pt>
                <c:pt idx="26">
                  <c:v>0.252</c:v>
                </c:pt>
                <c:pt idx="27">
                  <c:v>0.249</c:v>
                </c:pt>
                <c:pt idx="28">
                  <c:v>0.46700000000000003</c:v>
                </c:pt>
                <c:pt idx="29">
                  <c:v>0.40799999999999997</c:v>
                </c:pt>
                <c:pt idx="30">
                  <c:v>0.45600000000000002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'Dez24'!$C$4:$AG$4</c:f>
              <c:numCache>
                <c:formatCode>0</c:formatCode>
                <c:ptCount val="31"/>
                <c:pt idx="0">
                  <c:v>79.599999999999994</c:v>
                </c:pt>
                <c:pt idx="1">
                  <c:v>49</c:v>
                </c:pt>
                <c:pt idx="2">
                  <c:v>24.4</c:v>
                </c:pt>
                <c:pt idx="3">
                  <c:v>57.3</c:v>
                </c:pt>
                <c:pt idx="4">
                  <c:v>73.900000000000006</c:v>
                </c:pt>
                <c:pt idx="5">
                  <c:v>56.7</c:v>
                </c:pt>
                <c:pt idx="6">
                  <c:v>28</c:v>
                </c:pt>
                <c:pt idx="7">
                  <c:v>41</c:v>
                </c:pt>
                <c:pt idx="8">
                  <c:v>23.5</c:v>
                </c:pt>
                <c:pt idx="9">
                  <c:v>24.1</c:v>
                </c:pt>
                <c:pt idx="10">
                  <c:v>23.4</c:v>
                </c:pt>
                <c:pt idx="11">
                  <c:v>29.7</c:v>
                </c:pt>
                <c:pt idx="12">
                  <c:v>63.8</c:v>
                </c:pt>
                <c:pt idx="13">
                  <c:v>22.4</c:v>
                </c:pt>
                <c:pt idx="14">
                  <c:v>55.1</c:v>
                </c:pt>
                <c:pt idx="15">
                  <c:v>90.3</c:v>
                </c:pt>
                <c:pt idx="16">
                  <c:v>61.6</c:v>
                </c:pt>
                <c:pt idx="17">
                  <c:v>38.1</c:v>
                </c:pt>
                <c:pt idx="18">
                  <c:v>25</c:v>
                </c:pt>
                <c:pt idx="19">
                  <c:v>42.6</c:v>
                </c:pt>
                <c:pt idx="20">
                  <c:v>60.3</c:v>
                </c:pt>
                <c:pt idx="21">
                  <c:v>11.6</c:v>
                </c:pt>
                <c:pt idx="22">
                  <c:v>0</c:v>
                </c:pt>
                <c:pt idx="23">
                  <c:v>2.14</c:v>
                </c:pt>
                <c:pt idx="24">
                  <c:v>2.14</c:v>
                </c:pt>
                <c:pt idx="25">
                  <c:v>0.94</c:v>
                </c:pt>
                <c:pt idx="26">
                  <c:v>0.7</c:v>
                </c:pt>
                <c:pt idx="27">
                  <c:v>0.64</c:v>
                </c:pt>
                <c:pt idx="28">
                  <c:v>1.51</c:v>
                </c:pt>
                <c:pt idx="29">
                  <c:v>1.01</c:v>
                </c:pt>
                <c:pt idx="30">
                  <c:v>1.55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712696"/>
        <c:axId val="845711128"/>
        <c:axId val="868665736"/>
      </c:bar3DChart>
      <c:catAx>
        <c:axId val="845712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1112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711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12696"/>
        <c:crossesAt val="1"/>
        <c:crossBetween val="between"/>
      </c:valAx>
      <c:serAx>
        <c:axId val="868665736"/>
        <c:scaling>
          <c:orientation val="minMax"/>
        </c:scaling>
        <c:delete val="1"/>
        <c:axPos val="b"/>
        <c:majorTickMark val="out"/>
        <c:minorTickMark val="none"/>
        <c:tickLblPos val="nextTo"/>
        <c:crossAx val="84571112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Januar 2025</a:t>
            </a:r>
          </a:p>
        </c:rich>
      </c:tx>
      <c:layout>
        <c:manualLayout>
          <c:xMode val="edge"/>
          <c:yMode val="edge"/>
          <c:x val="0.30844641578893545"/>
          <c:y val="5.613541942143472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'Jan25'!$C$3:$AG$3</c:f>
              <c:numCache>
                <c:formatCode>0.0</c:formatCode>
                <c:ptCount val="31"/>
                <c:pt idx="0">
                  <c:v>0.90600000000000003</c:v>
                </c:pt>
                <c:pt idx="1">
                  <c:v>0.89300000000000002</c:v>
                </c:pt>
                <c:pt idx="2">
                  <c:v>3.39</c:v>
                </c:pt>
                <c:pt idx="3">
                  <c:v>2.78</c:v>
                </c:pt>
                <c:pt idx="4">
                  <c:v>7.11</c:v>
                </c:pt>
                <c:pt idx="5">
                  <c:v>32.4</c:v>
                </c:pt>
                <c:pt idx="6">
                  <c:v>31.4</c:v>
                </c:pt>
                <c:pt idx="7">
                  <c:v>18.3</c:v>
                </c:pt>
                <c:pt idx="8">
                  <c:v>29.7</c:v>
                </c:pt>
                <c:pt idx="9">
                  <c:v>8.8000000000000007</c:v>
                </c:pt>
                <c:pt idx="10">
                  <c:v>1.38</c:v>
                </c:pt>
                <c:pt idx="11">
                  <c:v>1.92</c:v>
                </c:pt>
                <c:pt idx="12">
                  <c:v>2.2599999999999998</c:v>
                </c:pt>
                <c:pt idx="13">
                  <c:v>3.65</c:v>
                </c:pt>
                <c:pt idx="14">
                  <c:v>9.66</c:v>
                </c:pt>
                <c:pt idx="15">
                  <c:v>27.6</c:v>
                </c:pt>
                <c:pt idx="16">
                  <c:v>29.7</c:v>
                </c:pt>
                <c:pt idx="17">
                  <c:v>24.8</c:v>
                </c:pt>
                <c:pt idx="18">
                  <c:v>22.3</c:v>
                </c:pt>
                <c:pt idx="19">
                  <c:v>28.2</c:v>
                </c:pt>
                <c:pt idx="20">
                  <c:v>16</c:v>
                </c:pt>
                <c:pt idx="21">
                  <c:v>21.7</c:v>
                </c:pt>
                <c:pt idx="22">
                  <c:v>36.4</c:v>
                </c:pt>
                <c:pt idx="23">
                  <c:v>30.4</c:v>
                </c:pt>
                <c:pt idx="24">
                  <c:v>31.2</c:v>
                </c:pt>
                <c:pt idx="25">
                  <c:v>27.5</c:v>
                </c:pt>
                <c:pt idx="26">
                  <c:v>40.6</c:v>
                </c:pt>
                <c:pt idx="27">
                  <c:v>29.6</c:v>
                </c:pt>
                <c:pt idx="28">
                  <c:v>30.5</c:v>
                </c:pt>
                <c:pt idx="29">
                  <c:v>18.8</c:v>
                </c:pt>
                <c:pt idx="30">
                  <c:v>8.33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'Jan25'!$C$4:$AG$4</c:f>
              <c:numCache>
                <c:formatCode>0</c:formatCode>
                <c:ptCount val="31"/>
                <c:pt idx="0">
                  <c:v>3.11</c:v>
                </c:pt>
                <c:pt idx="1">
                  <c:v>1.86</c:v>
                </c:pt>
                <c:pt idx="2">
                  <c:v>9.92</c:v>
                </c:pt>
                <c:pt idx="3">
                  <c:v>9.7200000000000006</c:v>
                </c:pt>
                <c:pt idx="4">
                  <c:v>17</c:v>
                </c:pt>
                <c:pt idx="5">
                  <c:v>57</c:v>
                </c:pt>
                <c:pt idx="6">
                  <c:v>82.9</c:v>
                </c:pt>
                <c:pt idx="7">
                  <c:v>28.1</c:v>
                </c:pt>
                <c:pt idx="8">
                  <c:v>57.8</c:v>
                </c:pt>
                <c:pt idx="9">
                  <c:v>32.799999999999997</c:v>
                </c:pt>
                <c:pt idx="10">
                  <c:v>2.74</c:v>
                </c:pt>
                <c:pt idx="11">
                  <c:v>7.45</c:v>
                </c:pt>
                <c:pt idx="12">
                  <c:v>10.4</c:v>
                </c:pt>
                <c:pt idx="13">
                  <c:v>9.77</c:v>
                </c:pt>
                <c:pt idx="14">
                  <c:v>33</c:v>
                </c:pt>
                <c:pt idx="15">
                  <c:v>68.099999999999994</c:v>
                </c:pt>
                <c:pt idx="16">
                  <c:v>95</c:v>
                </c:pt>
                <c:pt idx="17">
                  <c:v>61</c:v>
                </c:pt>
                <c:pt idx="18">
                  <c:v>44.5</c:v>
                </c:pt>
                <c:pt idx="19">
                  <c:v>77.7</c:v>
                </c:pt>
                <c:pt idx="20">
                  <c:v>58.7</c:v>
                </c:pt>
                <c:pt idx="21">
                  <c:v>34.4</c:v>
                </c:pt>
                <c:pt idx="22">
                  <c:v>90.5</c:v>
                </c:pt>
                <c:pt idx="23">
                  <c:v>92.8</c:v>
                </c:pt>
                <c:pt idx="24">
                  <c:v>92.9</c:v>
                </c:pt>
                <c:pt idx="25">
                  <c:v>127</c:v>
                </c:pt>
                <c:pt idx="26">
                  <c:v>46</c:v>
                </c:pt>
                <c:pt idx="27">
                  <c:v>70.3</c:v>
                </c:pt>
                <c:pt idx="28">
                  <c:v>132</c:v>
                </c:pt>
                <c:pt idx="29">
                  <c:v>62.1</c:v>
                </c:pt>
                <c:pt idx="30">
                  <c:v>32.1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710736"/>
        <c:axId val="845706424"/>
        <c:axId val="868681424"/>
      </c:bar3DChart>
      <c:catAx>
        <c:axId val="84571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0642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706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10736"/>
        <c:crossesAt val="1"/>
        <c:crossBetween val="between"/>
      </c:valAx>
      <c:serAx>
        <c:axId val="868681424"/>
        <c:scaling>
          <c:orientation val="minMax"/>
        </c:scaling>
        <c:delete val="1"/>
        <c:axPos val="b"/>
        <c:majorTickMark val="out"/>
        <c:minorTickMark val="none"/>
        <c:tickLblPos val="nextTo"/>
        <c:crossAx val="84570642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Februar 2025</a:t>
            </a:r>
          </a:p>
        </c:rich>
      </c:tx>
      <c:layout>
        <c:manualLayout>
          <c:xMode val="edge"/>
          <c:yMode val="edge"/>
          <c:x val="0.30844641578893545"/>
          <c:y val="5.613541942143472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'Feb25'!$C$3:$AG$3</c:f>
              <c:numCache>
                <c:formatCode>0.0</c:formatCode>
                <c:ptCount val="31"/>
                <c:pt idx="0">
                  <c:v>10.6</c:v>
                </c:pt>
                <c:pt idx="1">
                  <c:v>38.799999999999997</c:v>
                </c:pt>
                <c:pt idx="2">
                  <c:v>39.9</c:v>
                </c:pt>
                <c:pt idx="3">
                  <c:v>29.4</c:v>
                </c:pt>
                <c:pt idx="4">
                  <c:v>29</c:v>
                </c:pt>
                <c:pt idx="5">
                  <c:v>19.600000000000001</c:v>
                </c:pt>
                <c:pt idx="6">
                  <c:v>32.799999999999997</c:v>
                </c:pt>
                <c:pt idx="7">
                  <c:v>32.299999999999997</c:v>
                </c:pt>
                <c:pt idx="8">
                  <c:v>36.299999999999997</c:v>
                </c:pt>
                <c:pt idx="9">
                  <c:v>32.799999999999997</c:v>
                </c:pt>
                <c:pt idx="10">
                  <c:v>13.2</c:v>
                </c:pt>
                <c:pt idx="11">
                  <c:v>34.299999999999997</c:v>
                </c:pt>
                <c:pt idx="12">
                  <c:v>6.41</c:v>
                </c:pt>
                <c:pt idx="13">
                  <c:v>42.5</c:v>
                </c:pt>
                <c:pt idx="14">
                  <c:v>33.4</c:v>
                </c:pt>
                <c:pt idx="15">
                  <c:v>44.1</c:v>
                </c:pt>
                <c:pt idx="16">
                  <c:v>19.5</c:v>
                </c:pt>
                <c:pt idx="17">
                  <c:v>45.6</c:v>
                </c:pt>
                <c:pt idx="18">
                  <c:v>34.299999999999997</c:v>
                </c:pt>
                <c:pt idx="19">
                  <c:v>33.4</c:v>
                </c:pt>
                <c:pt idx="20">
                  <c:v>37.9</c:v>
                </c:pt>
                <c:pt idx="21">
                  <c:v>28.7</c:v>
                </c:pt>
                <c:pt idx="22">
                  <c:v>22.2</c:v>
                </c:pt>
                <c:pt idx="23">
                  <c:v>21.8</c:v>
                </c:pt>
                <c:pt idx="24">
                  <c:v>46.8</c:v>
                </c:pt>
                <c:pt idx="25">
                  <c:v>41.9</c:v>
                </c:pt>
                <c:pt idx="26">
                  <c:v>40.6</c:v>
                </c:pt>
                <c:pt idx="27">
                  <c:v>47.6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'Feb25'!$C$4:$AG$4</c:f>
              <c:numCache>
                <c:formatCode>0</c:formatCode>
                <c:ptCount val="31"/>
                <c:pt idx="0">
                  <c:v>43.2</c:v>
                </c:pt>
                <c:pt idx="1">
                  <c:v>98.2</c:v>
                </c:pt>
                <c:pt idx="2">
                  <c:v>113</c:v>
                </c:pt>
                <c:pt idx="3">
                  <c:v>142</c:v>
                </c:pt>
                <c:pt idx="4">
                  <c:v>162</c:v>
                </c:pt>
                <c:pt idx="5">
                  <c:v>76</c:v>
                </c:pt>
                <c:pt idx="6">
                  <c:v>131</c:v>
                </c:pt>
                <c:pt idx="7">
                  <c:v>86.9</c:v>
                </c:pt>
                <c:pt idx="8">
                  <c:v>158</c:v>
                </c:pt>
                <c:pt idx="9">
                  <c:v>83.4</c:v>
                </c:pt>
                <c:pt idx="10">
                  <c:v>52.7</c:v>
                </c:pt>
                <c:pt idx="11">
                  <c:v>71.5</c:v>
                </c:pt>
                <c:pt idx="12">
                  <c:v>24.2</c:v>
                </c:pt>
                <c:pt idx="13">
                  <c:v>106</c:v>
                </c:pt>
                <c:pt idx="14">
                  <c:v>188</c:v>
                </c:pt>
                <c:pt idx="15">
                  <c:v>107</c:v>
                </c:pt>
                <c:pt idx="16">
                  <c:v>65.8</c:v>
                </c:pt>
                <c:pt idx="17">
                  <c:v>144</c:v>
                </c:pt>
                <c:pt idx="18">
                  <c:v>132</c:v>
                </c:pt>
                <c:pt idx="19">
                  <c:v>84</c:v>
                </c:pt>
                <c:pt idx="20">
                  <c:v>152</c:v>
                </c:pt>
                <c:pt idx="21">
                  <c:v>107</c:v>
                </c:pt>
                <c:pt idx="22">
                  <c:v>67.8</c:v>
                </c:pt>
                <c:pt idx="23">
                  <c:v>94.4</c:v>
                </c:pt>
                <c:pt idx="24">
                  <c:v>86.5</c:v>
                </c:pt>
                <c:pt idx="25">
                  <c:v>61.3</c:v>
                </c:pt>
                <c:pt idx="26">
                  <c:v>67.7</c:v>
                </c:pt>
                <c:pt idx="27">
                  <c:v>204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709560"/>
        <c:axId val="845711520"/>
        <c:axId val="868684392"/>
      </c:bar3DChart>
      <c:catAx>
        <c:axId val="845709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1152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711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09560"/>
        <c:crossesAt val="1"/>
        <c:crossBetween val="between"/>
      </c:valAx>
      <c:serAx>
        <c:axId val="86868439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71152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März 2025</a:t>
            </a:r>
          </a:p>
        </c:rich>
      </c:tx>
      <c:layout>
        <c:manualLayout>
          <c:xMode val="edge"/>
          <c:yMode val="edge"/>
          <c:x val="0.30844641578893545"/>
          <c:y val="5.613541942143472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'Mar25'!$C$3:$AG$3</c:f>
              <c:numCache>
                <c:formatCode>0.0</c:formatCode>
                <c:ptCount val="31"/>
                <c:pt idx="0">
                  <c:v>49.9</c:v>
                </c:pt>
                <c:pt idx="1">
                  <c:v>48.7</c:v>
                </c:pt>
                <c:pt idx="2">
                  <c:v>38.1</c:v>
                </c:pt>
                <c:pt idx="3">
                  <c:v>37.5</c:v>
                </c:pt>
                <c:pt idx="4">
                  <c:v>37.6</c:v>
                </c:pt>
                <c:pt idx="5">
                  <c:v>37.5</c:v>
                </c:pt>
                <c:pt idx="6">
                  <c:v>37.5</c:v>
                </c:pt>
                <c:pt idx="7">
                  <c:v>37.200000000000003</c:v>
                </c:pt>
                <c:pt idx="8">
                  <c:v>43.8</c:v>
                </c:pt>
                <c:pt idx="9">
                  <c:v>56.1</c:v>
                </c:pt>
                <c:pt idx="10">
                  <c:v>49.1</c:v>
                </c:pt>
                <c:pt idx="11">
                  <c:v>21.2</c:v>
                </c:pt>
                <c:pt idx="12">
                  <c:v>57.3</c:v>
                </c:pt>
                <c:pt idx="13">
                  <c:v>49</c:v>
                </c:pt>
                <c:pt idx="14">
                  <c:v>11.2</c:v>
                </c:pt>
                <c:pt idx="15">
                  <c:v>20.9</c:v>
                </c:pt>
                <c:pt idx="16">
                  <c:v>55.8</c:v>
                </c:pt>
                <c:pt idx="17">
                  <c:v>41.5</c:v>
                </c:pt>
                <c:pt idx="18">
                  <c:v>40.9</c:v>
                </c:pt>
                <c:pt idx="19">
                  <c:v>40.200000000000003</c:v>
                </c:pt>
                <c:pt idx="20">
                  <c:v>40.6</c:v>
                </c:pt>
                <c:pt idx="21">
                  <c:v>58.6</c:v>
                </c:pt>
                <c:pt idx="22">
                  <c:v>57.2</c:v>
                </c:pt>
                <c:pt idx="23">
                  <c:v>54.5</c:v>
                </c:pt>
                <c:pt idx="24">
                  <c:v>46.5</c:v>
                </c:pt>
                <c:pt idx="25">
                  <c:v>44.2</c:v>
                </c:pt>
                <c:pt idx="26">
                  <c:v>60</c:v>
                </c:pt>
                <c:pt idx="27">
                  <c:v>60</c:v>
                </c:pt>
                <c:pt idx="28">
                  <c:v>26.6</c:v>
                </c:pt>
                <c:pt idx="29">
                  <c:v>49.6</c:v>
                </c:pt>
                <c:pt idx="30">
                  <c:v>52.3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'Mar25'!$C$4:$AG$4</c:f>
              <c:numCache>
                <c:formatCode>0</c:formatCode>
                <c:ptCount val="31"/>
                <c:pt idx="0">
                  <c:v>107</c:v>
                </c:pt>
                <c:pt idx="1">
                  <c:v>167</c:v>
                </c:pt>
                <c:pt idx="2">
                  <c:v>243</c:v>
                </c:pt>
                <c:pt idx="3">
                  <c:v>237</c:v>
                </c:pt>
                <c:pt idx="4">
                  <c:v>245</c:v>
                </c:pt>
                <c:pt idx="5">
                  <c:v>240</c:v>
                </c:pt>
                <c:pt idx="6">
                  <c:v>240</c:v>
                </c:pt>
                <c:pt idx="7">
                  <c:v>243</c:v>
                </c:pt>
                <c:pt idx="8">
                  <c:v>225</c:v>
                </c:pt>
                <c:pt idx="9">
                  <c:v>175</c:v>
                </c:pt>
                <c:pt idx="10">
                  <c:v>178</c:v>
                </c:pt>
                <c:pt idx="11">
                  <c:v>56.1</c:v>
                </c:pt>
                <c:pt idx="12">
                  <c:v>191</c:v>
                </c:pt>
                <c:pt idx="13">
                  <c:v>112</c:v>
                </c:pt>
                <c:pt idx="14">
                  <c:v>57.6</c:v>
                </c:pt>
                <c:pt idx="15">
                  <c:v>73.400000000000006</c:v>
                </c:pt>
                <c:pt idx="16">
                  <c:v>120</c:v>
                </c:pt>
                <c:pt idx="17">
                  <c:v>286</c:v>
                </c:pt>
                <c:pt idx="18">
                  <c:v>283</c:v>
                </c:pt>
                <c:pt idx="19">
                  <c:v>263</c:v>
                </c:pt>
                <c:pt idx="20">
                  <c:v>187</c:v>
                </c:pt>
                <c:pt idx="21">
                  <c:v>206</c:v>
                </c:pt>
                <c:pt idx="22">
                  <c:v>159</c:v>
                </c:pt>
                <c:pt idx="23">
                  <c:v>203</c:v>
                </c:pt>
                <c:pt idx="24">
                  <c:v>138</c:v>
                </c:pt>
                <c:pt idx="25">
                  <c:v>75.2</c:v>
                </c:pt>
                <c:pt idx="26">
                  <c:v>173</c:v>
                </c:pt>
                <c:pt idx="27">
                  <c:v>158</c:v>
                </c:pt>
                <c:pt idx="28">
                  <c:v>53.4</c:v>
                </c:pt>
                <c:pt idx="29">
                  <c:v>283</c:v>
                </c:pt>
                <c:pt idx="30">
                  <c:v>280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711912"/>
        <c:axId val="845706816"/>
        <c:axId val="868682272"/>
      </c:bar3DChart>
      <c:catAx>
        <c:axId val="845711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0681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706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11912"/>
        <c:crossesAt val="1"/>
        <c:crossBetween val="between"/>
      </c:valAx>
      <c:serAx>
        <c:axId val="86868227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70681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April 2025</a:t>
            </a:r>
          </a:p>
        </c:rich>
      </c:tx>
      <c:layout>
        <c:manualLayout>
          <c:xMode val="edge"/>
          <c:yMode val="edge"/>
          <c:x val="0.30844641578893545"/>
          <c:y val="5.613541942143472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'Apr25'!$C$3:$AG$3</c:f>
              <c:numCache>
                <c:formatCode>0.0</c:formatCode>
                <c:ptCount val="31"/>
                <c:pt idx="0">
                  <c:v>60</c:v>
                </c:pt>
                <c:pt idx="1">
                  <c:v>44</c:v>
                </c:pt>
                <c:pt idx="2">
                  <c:v>44.5</c:v>
                </c:pt>
                <c:pt idx="3">
                  <c:v>43.3</c:v>
                </c:pt>
                <c:pt idx="4">
                  <c:v>43.1</c:v>
                </c:pt>
                <c:pt idx="5">
                  <c:v>45.5</c:v>
                </c:pt>
                <c:pt idx="6">
                  <c:v>46.2</c:v>
                </c:pt>
                <c:pt idx="7">
                  <c:v>45.5</c:v>
                </c:pt>
                <c:pt idx="8">
                  <c:v>44.9</c:v>
                </c:pt>
                <c:pt idx="9">
                  <c:v>46.4</c:v>
                </c:pt>
                <c:pt idx="10">
                  <c:v>44.8</c:v>
                </c:pt>
                <c:pt idx="11">
                  <c:v>47.1</c:v>
                </c:pt>
                <c:pt idx="12">
                  <c:v>54.3</c:v>
                </c:pt>
                <c:pt idx="13">
                  <c:v>59.1</c:v>
                </c:pt>
                <c:pt idx="14">
                  <c:v>60</c:v>
                </c:pt>
                <c:pt idx="15">
                  <c:v>16.100000000000001</c:v>
                </c:pt>
                <c:pt idx="16">
                  <c:v>47.2</c:v>
                </c:pt>
                <c:pt idx="17">
                  <c:v>60</c:v>
                </c:pt>
                <c:pt idx="18">
                  <c:v>53.2</c:v>
                </c:pt>
                <c:pt idx="19">
                  <c:v>60</c:v>
                </c:pt>
                <c:pt idx="20">
                  <c:v>60</c:v>
                </c:pt>
                <c:pt idx="21">
                  <c:v>53.9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54.8</c:v>
                </c:pt>
                <c:pt idx="26">
                  <c:v>58.1</c:v>
                </c:pt>
                <c:pt idx="27">
                  <c:v>57.7</c:v>
                </c:pt>
                <c:pt idx="28">
                  <c:v>50.8</c:v>
                </c:pt>
                <c:pt idx="29">
                  <c:v>47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'Apr25'!$C$4:$AG$4</c:f>
              <c:numCache>
                <c:formatCode>0</c:formatCode>
                <c:ptCount val="31"/>
                <c:pt idx="0">
                  <c:v>260</c:v>
                </c:pt>
                <c:pt idx="1">
                  <c:v>289</c:v>
                </c:pt>
                <c:pt idx="2">
                  <c:v>316</c:v>
                </c:pt>
                <c:pt idx="3">
                  <c:v>317</c:v>
                </c:pt>
                <c:pt idx="4">
                  <c:v>319</c:v>
                </c:pt>
                <c:pt idx="5">
                  <c:v>335</c:v>
                </c:pt>
                <c:pt idx="6">
                  <c:v>343</c:v>
                </c:pt>
                <c:pt idx="7">
                  <c:v>335</c:v>
                </c:pt>
                <c:pt idx="8">
                  <c:v>324</c:v>
                </c:pt>
                <c:pt idx="9">
                  <c:v>334</c:v>
                </c:pt>
                <c:pt idx="10">
                  <c:v>335</c:v>
                </c:pt>
                <c:pt idx="11">
                  <c:v>228</c:v>
                </c:pt>
                <c:pt idx="12">
                  <c:v>123</c:v>
                </c:pt>
                <c:pt idx="13">
                  <c:v>278</c:v>
                </c:pt>
                <c:pt idx="14">
                  <c:v>212</c:v>
                </c:pt>
                <c:pt idx="15">
                  <c:v>72</c:v>
                </c:pt>
                <c:pt idx="16">
                  <c:v>114</c:v>
                </c:pt>
                <c:pt idx="17">
                  <c:v>231</c:v>
                </c:pt>
                <c:pt idx="18">
                  <c:v>332</c:v>
                </c:pt>
                <c:pt idx="19">
                  <c:v>170</c:v>
                </c:pt>
                <c:pt idx="20">
                  <c:v>247</c:v>
                </c:pt>
                <c:pt idx="21">
                  <c:v>316</c:v>
                </c:pt>
                <c:pt idx="22">
                  <c:v>211</c:v>
                </c:pt>
                <c:pt idx="23">
                  <c:v>149</c:v>
                </c:pt>
                <c:pt idx="24">
                  <c:v>126</c:v>
                </c:pt>
                <c:pt idx="25">
                  <c:v>341</c:v>
                </c:pt>
                <c:pt idx="26">
                  <c:v>309</c:v>
                </c:pt>
                <c:pt idx="27">
                  <c:v>350</c:v>
                </c:pt>
                <c:pt idx="28">
                  <c:v>274</c:v>
                </c:pt>
                <c:pt idx="29">
                  <c:v>375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713480"/>
        <c:axId val="845713872"/>
        <c:axId val="868680576"/>
      </c:bar3DChart>
      <c:catAx>
        <c:axId val="845713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1387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713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13480"/>
        <c:crossesAt val="1"/>
        <c:crossBetween val="between"/>
      </c:valAx>
      <c:serAx>
        <c:axId val="868680576"/>
        <c:scaling>
          <c:orientation val="minMax"/>
        </c:scaling>
        <c:delete val="1"/>
        <c:axPos val="b"/>
        <c:majorTickMark val="out"/>
        <c:minorTickMark val="none"/>
        <c:tickLblPos val="nextTo"/>
        <c:crossAx val="84571387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Mai 2025</a:t>
            </a:r>
          </a:p>
        </c:rich>
      </c:tx>
      <c:layout>
        <c:manualLayout>
          <c:xMode val="edge"/>
          <c:yMode val="edge"/>
          <c:x val="0.30844641578893545"/>
          <c:y val="5.613541942143472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'Mai25'!$C$3:$AG$3</c:f>
              <c:numCache>
                <c:formatCode>0.0</c:formatCode>
                <c:ptCount val="31"/>
                <c:pt idx="0">
                  <c:v>46.5</c:v>
                </c:pt>
                <c:pt idx="1">
                  <c:v>45.2</c:v>
                </c:pt>
                <c:pt idx="2">
                  <c:v>60</c:v>
                </c:pt>
                <c:pt idx="3">
                  <c:v>59.9</c:v>
                </c:pt>
                <c:pt idx="4">
                  <c:v>12.8</c:v>
                </c:pt>
                <c:pt idx="5">
                  <c:v>54.3</c:v>
                </c:pt>
                <c:pt idx="6">
                  <c:v>18.5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28.5</c:v>
                </c:pt>
                <c:pt idx="12">
                  <c:v>54.5</c:v>
                </c:pt>
                <c:pt idx="13">
                  <c:v>50.6</c:v>
                </c:pt>
                <c:pt idx="14">
                  <c:v>58.7</c:v>
                </c:pt>
                <c:pt idx="15">
                  <c:v>50.5</c:v>
                </c:pt>
                <c:pt idx="16">
                  <c:v>53</c:v>
                </c:pt>
                <c:pt idx="17">
                  <c:v>60</c:v>
                </c:pt>
                <c:pt idx="18">
                  <c:v>57.8</c:v>
                </c:pt>
                <c:pt idx="19">
                  <c:v>35.700000000000003</c:v>
                </c:pt>
                <c:pt idx="20">
                  <c:v>57.8</c:v>
                </c:pt>
                <c:pt idx="21">
                  <c:v>20.5</c:v>
                </c:pt>
                <c:pt idx="22">
                  <c:v>60</c:v>
                </c:pt>
                <c:pt idx="23">
                  <c:v>57.7</c:v>
                </c:pt>
                <c:pt idx="24">
                  <c:v>57.2</c:v>
                </c:pt>
                <c:pt idx="25">
                  <c:v>60</c:v>
                </c:pt>
                <c:pt idx="26">
                  <c:v>60</c:v>
                </c:pt>
                <c:pt idx="27">
                  <c:v>27.7</c:v>
                </c:pt>
                <c:pt idx="28">
                  <c:v>60</c:v>
                </c:pt>
                <c:pt idx="29">
                  <c:v>47.5</c:v>
                </c:pt>
                <c:pt idx="30">
                  <c:v>51.4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'Mai25'!$C$4:$AG$4</c:f>
              <c:numCache>
                <c:formatCode>0</c:formatCode>
                <c:ptCount val="31"/>
                <c:pt idx="0">
                  <c:v>375</c:v>
                </c:pt>
                <c:pt idx="1">
                  <c:v>356</c:v>
                </c:pt>
                <c:pt idx="2">
                  <c:v>174</c:v>
                </c:pt>
                <c:pt idx="3">
                  <c:v>114</c:v>
                </c:pt>
                <c:pt idx="4">
                  <c:v>94.9</c:v>
                </c:pt>
                <c:pt idx="5">
                  <c:v>160</c:v>
                </c:pt>
                <c:pt idx="6">
                  <c:v>64.7</c:v>
                </c:pt>
                <c:pt idx="7">
                  <c:v>124</c:v>
                </c:pt>
                <c:pt idx="8">
                  <c:v>209</c:v>
                </c:pt>
                <c:pt idx="9">
                  <c:v>364</c:v>
                </c:pt>
                <c:pt idx="10">
                  <c:v>358</c:v>
                </c:pt>
                <c:pt idx="11">
                  <c:v>92.2</c:v>
                </c:pt>
                <c:pt idx="12">
                  <c:v>335</c:v>
                </c:pt>
                <c:pt idx="13">
                  <c:v>395</c:v>
                </c:pt>
                <c:pt idx="14">
                  <c:v>347</c:v>
                </c:pt>
                <c:pt idx="15">
                  <c:v>409</c:v>
                </c:pt>
                <c:pt idx="16">
                  <c:v>375</c:v>
                </c:pt>
                <c:pt idx="17">
                  <c:v>391</c:v>
                </c:pt>
                <c:pt idx="18">
                  <c:v>343</c:v>
                </c:pt>
                <c:pt idx="19">
                  <c:v>164</c:v>
                </c:pt>
                <c:pt idx="20">
                  <c:v>164</c:v>
                </c:pt>
                <c:pt idx="21">
                  <c:v>98.5</c:v>
                </c:pt>
                <c:pt idx="22">
                  <c:v>245</c:v>
                </c:pt>
                <c:pt idx="23">
                  <c:v>380</c:v>
                </c:pt>
                <c:pt idx="24">
                  <c:v>192</c:v>
                </c:pt>
                <c:pt idx="25">
                  <c:v>178</c:v>
                </c:pt>
                <c:pt idx="26">
                  <c:v>227</c:v>
                </c:pt>
                <c:pt idx="27">
                  <c:v>102</c:v>
                </c:pt>
                <c:pt idx="28">
                  <c:v>374</c:v>
                </c:pt>
                <c:pt idx="29">
                  <c:v>408</c:v>
                </c:pt>
                <c:pt idx="30">
                  <c:v>389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720144"/>
        <c:axId val="845723672"/>
        <c:axId val="868686088"/>
      </c:bar3DChart>
      <c:catAx>
        <c:axId val="84572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2367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723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20144"/>
        <c:crossesAt val="1"/>
        <c:crossBetween val="between"/>
      </c:valAx>
      <c:serAx>
        <c:axId val="868686088"/>
        <c:scaling>
          <c:orientation val="minMax"/>
        </c:scaling>
        <c:delete val="1"/>
        <c:axPos val="b"/>
        <c:majorTickMark val="out"/>
        <c:minorTickMark val="none"/>
        <c:tickLblPos val="nextTo"/>
        <c:crossAx val="84572367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Juni 2025</a:t>
            </a:r>
          </a:p>
        </c:rich>
      </c:tx>
      <c:layout>
        <c:manualLayout>
          <c:xMode val="edge"/>
          <c:yMode val="edge"/>
          <c:x val="0.30844641578893545"/>
          <c:y val="5.613541942143472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'Jun25'!$C$3:$AG$3</c:f>
              <c:numCache>
                <c:formatCode>0.0</c:formatCode>
                <c:ptCount val="31"/>
                <c:pt idx="0">
                  <c:v>54.9</c:v>
                </c:pt>
                <c:pt idx="1">
                  <c:v>53.8</c:v>
                </c:pt>
                <c:pt idx="2">
                  <c:v>60</c:v>
                </c:pt>
                <c:pt idx="3">
                  <c:v>53</c:v>
                </c:pt>
                <c:pt idx="4">
                  <c:v>57.8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46.6</c:v>
                </c:pt>
                <c:pt idx="9">
                  <c:v>50.8</c:v>
                </c:pt>
                <c:pt idx="10">
                  <c:v>45.8</c:v>
                </c:pt>
                <c:pt idx="11">
                  <c:v>47.3</c:v>
                </c:pt>
                <c:pt idx="12">
                  <c:v>44.2</c:v>
                </c:pt>
                <c:pt idx="13">
                  <c:v>53</c:v>
                </c:pt>
                <c:pt idx="14">
                  <c:v>55.3</c:v>
                </c:pt>
                <c:pt idx="15">
                  <c:v>60</c:v>
                </c:pt>
                <c:pt idx="16">
                  <c:v>47.9</c:v>
                </c:pt>
                <c:pt idx="17">
                  <c:v>49.9</c:v>
                </c:pt>
                <c:pt idx="18">
                  <c:v>46.1</c:v>
                </c:pt>
                <c:pt idx="19">
                  <c:v>45.8</c:v>
                </c:pt>
                <c:pt idx="20">
                  <c:v>55.8</c:v>
                </c:pt>
                <c:pt idx="21">
                  <c:v>44.1</c:v>
                </c:pt>
                <c:pt idx="22">
                  <c:v>60</c:v>
                </c:pt>
                <c:pt idx="23">
                  <c:v>45.6</c:v>
                </c:pt>
                <c:pt idx="24">
                  <c:v>43.9</c:v>
                </c:pt>
                <c:pt idx="25">
                  <c:v>60</c:v>
                </c:pt>
                <c:pt idx="26">
                  <c:v>53.7</c:v>
                </c:pt>
                <c:pt idx="27">
                  <c:v>44.6</c:v>
                </c:pt>
                <c:pt idx="28">
                  <c:v>44.5</c:v>
                </c:pt>
                <c:pt idx="29">
                  <c:v>55.8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'Jun25'!$C$4:$AG$4</c:f>
              <c:numCache>
                <c:formatCode>0</c:formatCode>
                <c:ptCount val="31"/>
                <c:pt idx="0">
                  <c:v>323</c:v>
                </c:pt>
                <c:pt idx="1">
                  <c:v>135</c:v>
                </c:pt>
                <c:pt idx="2">
                  <c:v>304</c:v>
                </c:pt>
                <c:pt idx="3">
                  <c:v>190</c:v>
                </c:pt>
                <c:pt idx="4">
                  <c:v>208</c:v>
                </c:pt>
                <c:pt idx="5">
                  <c:v>246</c:v>
                </c:pt>
                <c:pt idx="6">
                  <c:v>160</c:v>
                </c:pt>
                <c:pt idx="7">
                  <c:v>284</c:v>
                </c:pt>
                <c:pt idx="8">
                  <c:v>391</c:v>
                </c:pt>
                <c:pt idx="9">
                  <c:v>361</c:v>
                </c:pt>
                <c:pt idx="10">
                  <c:v>380</c:v>
                </c:pt>
                <c:pt idx="11">
                  <c:v>390</c:v>
                </c:pt>
                <c:pt idx="12">
                  <c:v>341</c:v>
                </c:pt>
                <c:pt idx="13">
                  <c:v>373</c:v>
                </c:pt>
                <c:pt idx="14">
                  <c:v>285</c:v>
                </c:pt>
                <c:pt idx="15">
                  <c:v>360</c:v>
                </c:pt>
                <c:pt idx="16">
                  <c:v>403</c:v>
                </c:pt>
                <c:pt idx="17">
                  <c:v>382</c:v>
                </c:pt>
                <c:pt idx="18">
                  <c:v>387</c:v>
                </c:pt>
                <c:pt idx="19">
                  <c:v>384</c:v>
                </c:pt>
                <c:pt idx="20">
                  <c:v>280</c:v>
                </c:pt>
                <c:pt idx="21">
                  <c:v>380</c:v>
                </c:pt>
                <c:pt idx="22">
                  <c:v>297</c:v>
                </c:pt>
                <c:pt idx="23">
                  <c:v>389</c:v>
                </c:pt>
                <c:pt idx="24">
                  <c:v>373</c:v>
                </c:pt>
                <c:pt idx="25">
                  <c:v>254</c:v>
                </c:pt>
                <c:pt idx="26">
                  <c:v>350</c:v>
                </c:pt>
                <c:pt idx="27">
                  <c:v>378</c:v>
                </c:pt>
                <c:pt idx="28">
                  <c:v>377</c:v>
                </c:pt>
                <c:pt idx="29">
                  <c:v>258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726024"/>
        <c:axId val="845728376"/>
        <c:axId val="868683120"/>
      </c:bar3DChart>
      <c:catAx>
        <c:axId val="845726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2837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728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26024"/>
        <c:crossesAt val="1"/>
        <c:crossBetween val="between"/>
      </c:valAx>
      <c:serAx>
        <c:axId val="86868312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72837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Juli 2025</a:t>
            </a:r>
          </a:p>
        </c:rich>
      </c:tx>
      <c:layout>
        <c:manualLayout>
          <c:xMode val="edge"/>
          <c:yMode val="edge"/>
          <c:x val="0.30844641578893545"/>
          <c:y val="5.613541942143472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'Jul25'!$C$3:$AG$3</c:f>
              <c:numCache>
                <c:formatCode>0.0</c:formatCode>
                <c:ptCount val="31"/>
                <c:pt idx="0">
                  <c:v>50.5</c:v>
                </c:pt>
                <c:pt idx="1">
                  <c:v>46.6</c:v>
                </c:pt>
                <c:pt idx="2">
                  <c:v>57.7</c:v>
                </c:pt>
                <c:pt idx="3">
                  <c:v>53.9</c:v>
                </c:pt>
                <c:pt idx="4">
                  <c:v>52.9</c:v>
                </c:pt>
                <c:pt idx="5">
                  <c:v>50.7</c:v>
                </c:pt>
                <c:pt idx="6">
                  <c:v>60</c:v>
                </c:pt>
                <c:pt idx="7">
                  <c:v>60</c:v>
                </c:pt>
                <c:pt idx="8">
                  <c:v>46.9</c:v>
                </c:pt>
                <c:pt idx="9">
                  <c:v>46.6</c:v>
                </c:pt>
                <c:pt idx="10">
                  <c:v>45.5</c:v>
                </c:pt>
                <c:pt idx="11">
                  <c:v>45</c:v>
                </c:pt>
                <c:pt idx="12">
                  <c:v>57.8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'Jul25'!$C$4:$AG$4</c:f>
              <c:numCache>
                <c:formatCode>0</c:formatCode>
                <c:ptCount val="31"/>
                <c:pt idx="0">
                  <c:v>294</c:v>
                </c:pt>
                <c:pt idx="1">
                  <c:v>351</c:v>
                </c:pt>
                <c:pt idx="2">
                  <c:v>330</c:v>
                </c:pt>
                <c:pt idx="3">
                  <c:v>295</c:v>
                </c:pt>
                <c:pt idx="4">
                  <c:v>322</c:v>
                </c:pt>
                <c:pt idx="5">
                  <c:v>177</c:v>
                </c:pt>
                <c:pt idx="6">
                  <c:v>181</c:v>
                </c:pt>
                <c:pt idx="7">
                  <c:v>214</c:v>
                </c:pt>
                <c:pt idx="8">
                  <c:v>388</c:v>
                </c:pt>
                <c:pt idx="9">
                  <c:v>388</c:v>
                </c:pt>
                <c:pt idx="10">
                  <c:v>379</c:v>
                </c:pt>
                <c:pt idx="11">
                  <c:v>376</c:v>
                </c:pt>
                <c:pt idx="12">
                  <c:v>242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729552"/>
        <c:axId val="845727984"/>
        <c:axId val="868687784"/>
      </c:bar3DChart>
      <c:catAx>
        <c:axId val="84572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2798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727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29552"/>
        <c:crossesAt val="1"/>
        <c:crossBetween val="between"/>
      </c:valAx>
      <c:serAx>
        <c:axId val="868687784"/>
        <c:scaling>
          <c:orientation val="minMax"/>
        </c:scaling>
        <c:delete val="1"/>
        <c:axPos val="b"/>
        <c:majorTickMark val="out"/>
        <c:minorTickMark val="none"/>
        <c:tickLblPos val="nextTo"/>
        <c:crossAx val="84572798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Oktober 2013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4038461538461539E-2"/>
          <c:y val="0.23983169705469845"/>
          <c:w val="0.73557692307692313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'Okt13'!$A$3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'Okt13'!$C$3:$AG$3</c:f>
              <c:numCache>
                <c:formatCode>0.0</c:formatCode>
                <c:ptCount val="31"/>
                <c:pt idx="1">
                  <c:v>13.574</c:v>
                </c:pt>
                <c:pt idx="2">
                  <c:v>14.897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6.2249999999999996</c:v>
                </c:pt>
                <c:pt idx="7">
                  <c:v>4.585</c:v>
                </c:pt>
                <c:pt idx="8">
                  <c:v>5.4359999999999999</c:v>
                </c:pt>
                <c:pt idx="9">
                  <c:v>5.86</c:v>
                </c:pt>
                <c:pt idx="10">
                  <c:v>15</c:v>
                </c:pt>
                <c:pt idx="11">
                  <c:v>14.994999999999999</c:v>
                </c:pt>
                <c:pt idx="12">
                  <c:v>13.952999999999999</c:v>
                </c:pt>
                <c:pt idx="13">
                  <c:v>14.619</c:v>
                </c:pt>
                <c:pt idx="14">
                  <c:v>10.106</c:v>
                </c:pt>
                <c:pt idx="15">
                  <c:v>15</c:v>
                </c:pt>
                <c:pt idx="16">
                  <c:v>12.775</c:v>
                </c:pt>
                <c:pt idx="17">
                  <c:v>13.718</c:v>
                </c:pt>
                <c:pt idx="18">
                  <c:v>11.951000000000001</c:v>
                </c:pt>
                <c:pt idx="19">
                  <c:v>3.43</c:v>
                </c:pt>
                <c:pt idx="20">
                  <c:v>13.912000000000001</c:v>
                </c:pt>
                <c:pt idx="21">
                  <c:v>13.096</c:v>
                </c:pt>
                <c:pt idx="22">
                  <c:v>3.7029999999999998</c:v>
                </c:pt>
                <c:pt idx="23">
                  <c:v>11.696999999999999</c:v>
                </c:pt>
                <c:pt idx="24">
                  <c:v>12.43</c:v>
                </c:pt>
                <c:pt idx="25">
                  <c:v>11.669</c:v>
                </c:pt>
                <c:pt idx="26">
                  <c:v>15</c:v>
                </c:pt>
                <c:pt idx="27">
                  <c:v>12.986000000000001</c:v>
                </c:pt>
                <c:pt idx="28">
                  <c:v>13.778</c:v>
                </c:pt>
                <c:pt idx="29">
                  <c:v>11.11</c:v>
                </c:pt>
                <c:pt idx="30">
                  <c:v>10.875</c:v>
                </c:pt>
              </c:numCache>
            </c:numRef>
          </c:val>
        </c:ser>
        <c:ser>
          <c:idx val="1"/>
          <c:order val="1"/>
          <c:tx>
            <c:strRef>
              <c:f>'Okt13'!$A$4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'Okt13'!$C$4:$AG$4</c:f>
              <c:numCache>
                <c:formatCode>0.0</c:formatCode>
                <c:ptCount val="31"/>
                <c:pt idx="0">
                  <c:v>41</c:v>
                </c:pt>
                <c:pt idx="1">
                  <c:v>66.900000000000006</c:v>
                </c:pt>
                <c:pt idx="2">
                  <c:v>42.5</c:v>
                </c:pt>
                <c:pt idx="3">
                  <c:v>36.200000000000003</c:v>
                </c:pt>
                <c:pt idx="4">
                  <c:v>31.3</c:v>
                </c:pt>
                <c:pt idx="5">
                  <c:v>29.7</c:v>
                </c:pt>
                <c:pt idx="6">
                  <c:v>26.2</c:v>
                </c:pt>
                <c:pt idx="7">
                  <c:v>21.4</c:v>
                </c:pt>
                <c:pt idx="8">
                  <c:v>24.1</c:v>
                </c:pt>
                <c:pt idx="9">
                  <c:v>10</c:v>
                </c:pt>
                <c:pt idx="10">
                  <c:v>32.700000000000003</c:v>
                </c:pt>
                <c:pt idx="11">
                  <c:v>47</c:v>
                </c:pt>
                <c:pt idx="12">
                  <c:v>69.099999999999994</c:v>
                </c:pt>
                <c:pt idx="13">
                  <c:v>34.700000000000003</c:v>
                </c:pt>
                <c:pt idx="14">
                  <c:v>26.7</c:v>
                </c:pt>
                <c:pt idx="15">
                  <c:v>46.1</c:v>
                </c:pt>
                <c:pt idx="16">
                  <c:v>74.400000000000006</c:v>
                </c:pt>
                <c:pt idx="17">
                  <c:v>68</c:v>
                </c:pt>
                <c:pt idx="18">
                  <c:v>66.8</c:v>
                </c:pt>
                <c:pt idx="19">
                  <c:v>10.7</c:v>
                </c:pt>
                <c:pt idx="20">
                  <c:v>60.2</c:v>
                </c:pt>
                <c:pt idx="21">
                  <c:v>38.6</c:v>
                </c:pt>
                <c:pt idx="22">
                  <c:v>6.4</c:v>
                </c:pt>
                <c:pt idx="23">
                  <c:v>63.3</c:v>
                </c:pt>
                <c:pt idx="24">
                  <c:v>34.9</c:v>
                </c:pt>
                <c:pt idx="25">
                  <c:v>52.7</c:v>
                </c:pt>
                <c:pt idx="26">
                  <c:v>18</c:v>
                </c:pt>
                <c:pt idx="27">
                  <c:v>58.2</c:v>
                </c:pt>
                <c:pt idx="28">
                  <c:v>28.3</c:v>
                </c:pt>
                <c:pt idx="29">
                  <c:v>25</c:v>
                </c:pt>
                <c:pt idx="30">
                  <c:v>59.1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16184"/>
        <c:axId val="845809128"/>
        <c:axId val="834388072"/>
      </c:bar3DChart>
      <c:catAx>
        <c:axId val="845816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0912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09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16184"/>
        <c:crossesAt val="1"/>
        <c:crossBetween val="between"/>
      </c:valAx>
      <c:serAx>
        <c:axId val="83438807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0912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November 2013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4038461538461539E-2"/>
          <c:y val="0.23983169705469845"/>
          <c:w val="0.73557692307692313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'Nov13'!$A$3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'Nov13'!$C$3:$AG$3</c:f>
              <c:numCache>
                <c:formatCode>0.0</c:formatCode>
                <c:ptCount val="31"/>
                <c:pt idx="0">
                  <c:v>7.0949999999999998</c:v>
                </c:pt>
                <c:pt idx="1">
                  <c:v>14.661</c:v>
                </c:pt>
                <c:pt idx="2">
                  <c:v>13.957000000000001</c:v>
                </c:pt>
                <c:pt idx="3">
                  <c:v>2.786</c:v>
                </c:pt>
                <c:pt idx="4">
                  <c:v>9.3140000000000001</c:v>
                </c:pt>
                <c:pt idx="5">
                  <c:v>14.265000000000001</c:v>
                </c:pt>
                <c:pt idx="6">
                  <c:v>13.377000000000001</c:v>
                </c:pt>
                <c:pt idx="7">
                  <c:v>11.212999999999999</c:v>
                </c:pt>
                <c:pt idx="8">
                  <c:v>14.523</c:v>
                </c:pt>
                <c:pt idx="9">
                  <c:v>14.949</c:v>
                </c:pt>
                <c:pt idx="10">
                  <c:v>14.949</c:v>
                </c:pt>
                <c:pt idx="11">
                  <c:v>10.401</c:v>
                </c:pt>
                <c:pt idx="12">
                  <c:v>7.7119999999999997</c:v>
                </c:pt>
                <c:pt idx="13">
                  <c:v>7.0780000000000003</c:v>
                </c:pt>
                <c:pt idx="14">
                  <c:v>8.3559999999999999</c:v>
                </c:pt>
                <c:pt idx="15">
                  <c:v>1.4390000000000001</c:v>
                </c:pt>
                <c:pt idx="16">
                  <c:v>1.4219999999999999</c:v>
                </c:pt>
                <c:pt idx="17">
                  <c:v>5.6130000000000004</c:v>
                </c:pt>
                <c:pt idx="18">
                  <c:v>2.2570000000000001</c:v>
                </c:pt>
                <c:pt idx="19">
                  <c:v>5.0519999999999996</c:v>
                </c:pt>
                <c:pt idx="20">
                  <c:v>0.33900000000000002</c:v>
                </c:pt>
                <c:pt idx="21">
                  <c:v>0.61</c:v>
                </c:pt>
                <c:pt idx="22">
                  <c:v>1.111</c:v>
                </c:pt>
                <c:pt idx="23">
                  <c:v>3.5030000000000001</c:v>
                </c:pt>
                <c:pt idx="24">
                  <c:v>10.835000000000001</c:v>
                </c:pt>
                <c:pt idx="25">
                  <c:v>10.544</c:v>
                </c:pt>
                <c:pt idx="26">
                  <c:v>9.7780000000000005</c:v>
                </c:pt>
                <c:pt idx="27">
                  <c:v>12.901</c:v>
                </c:pt>
                <c:pt idx="28">
                  <c:v>9.4670000000000005</c:v>
                </c:pt>
                <c:pt idx="29">
                  <c:v>0.44900000000000001</c:v>
                </c:pt>
              </c:numCache>
            </c:numRef>
          </c:val>
        </c:ser>
        <c:ser>
          <c:idx val="1"/>
          <c:order val="1"/>
          <c:tx>
            <c:strRef>
              <c:f>'Nov13'!$A$4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'Nov13'!$C$4:$AG$4</c:f>
              <c:numCache>
                <c:formatCode>0.0</c:formatCode>
                <c:ptCount val="31"/>
                <c:pt idx="0">
                  <c:v>25.1</c:v>
                </c:pt>
                <c:pt idx="1">
                  <c:v>40.1</c:v>
                </c:pt>
                <c:pt idx="2">
                  <c:v>30.4</c:v>
                </c:pt>
                <c:pt idx="3">
                  <c:v>11.3</c:v>
                </c:pt>
                <c:pt idx="4">
                  <c:v>33.200000000000003</c:v>
                </c:pt>
                <c:pt idx="5">
                  <c:v>25</c:v>
                </c:pt>
                <c:pt idx="6">
                  <c:v>41.5</c:v>
                </c:pt>
                <c:pt idx="7">
                  <c:v>32.5</c:v>
                </c:pt>
                <c:pt idx="8">
                  <c:v>39.4</c:v>
                </c:pt>
                <c:pt idx="9">
                  <c:v>19.2</c:v>
                </c:pt>
                <c:pt idx="10">
                  <c:v>51.9</c:v>
                </c:pt>
                <c:pt idx="11">
                  <c:v>56.1</c:v>
                </c:pt>
                <c:pt idx="12">
                  <c:v>29.6</c:v>
                </c:pt>
                <c:pt idx="13">
                  <c:v>6.8</c:v>
                </c:pt>
                <c:pt idx="14">
                  <c:v>16.399999999999999</c:v>
                </c:pt>
                <c:pt idx="15">
                  <c:v>6.8</c:v>
                </c:pt>
                <c:pt idx="16">
                  <c:v>6.5</c:v>
                </c:pt>
                <c:pt idx="17">
                  <c:v>14.5</c:v>
                </c:pt>
                <c:pt idx="18">
                  <c:v>9.1</c:v>
                </c:pt>
                <c:pt idx="19">
                  <c:v>8.6999999999999993</c:v>
                </c:pt>
                <c:pt idx="20">
                  <c:v>1.1000000000000001</c:v>
                </c:pt>
                <c:pt idx="21">
                  <c:v>1.7</c:v>
                </c:pt>
                <c:pt idx="22">
                  <c:v>1.9</c:v>
                </c:pt>
                <c:pt idx="23">
                  <c:v>9.5</c:v>
                </c:pt>
                <c:pt idx="24">
                  <c:v>38.1</c:v>
                </c:pt>
                <c:pt idx="25">
                  <c:v>39.299999999999997</c:v>
                </c:pt>
                <c:pt idx="26">
                  <c:v>47.6</c:v>
                </c:pt>
                <c:pt idx="27">
                  <c:v>29.6</c:v>
                </c:pt>
                <c:pt idx="28">
                  <c:v>39.5</c:v>
                </c:pt>
                <c:pt idx="29">
                  <c:v>1.1000000000000001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17360"/>
        <c:axId val="845805208"/>
        <c:axId val="834388496"/>
      </c:bar3DChart>
      <c:catAx>
        <c:axId val="84581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0520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05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17360"/>
        <c:crossesAt val="1"/>
        <c:crossBetween val="between"/>
      </c:valAx>
      <c:serAx>
        <c:axId val="834388496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0520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Dezember 2013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4038461538461539E-2"/>
          <c:y val="0.23983169705469845"/>
          <c:w val="0.73557692307692313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'Dez13'!$A$3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'Dez13'!$C$3:$AG$3</c:f>
              <c:numCache>
                <c:formatCode>0.0</c:formatCode>
                <c:ptCount val="31"/>
                <c:pt idx="0">
                  <c:v>0.66900000000000004</c:v>
                </c:pt>
                <c:pt idx="1">
                  <c:v>4.0819999999999999</c:v>
                </c:pt>
                <c:pt idx="2">
                  <c:v>5.0359999999999996</c:v>
                </c:pt>
                <c:pt idx="3">
                  <c:v>8.4079999999999995</c:v>
                </c:pt>
                <c:pt idx="4">
                  <c:v>7.4989999999999997</c:v>
                </c:pt>
                <c:pt idx="5">
                  <c:v>12.425000000000001</c:v>
                </c:pt>
                <c:pt idx="6">
                  <c:v>9.0239999999999991</c:v>
                </c:pt>
                <c:pt idx="7">
                  <c:v>9.1639999999999997</c:v>
                </c:pt>
                <c:pt idx="8">
                  <c:v>9.2590000000000003</c:v>
                </c:pt>
                <c:pt idx="9">
                  <c:v>9.0399999999999991</c:v>
                </c:pt>
                <c:pt idx="10">
                  <c:v>9.0470000000000006</c:v>
                </c:pt>
                <c:pt idx="11">
                  <c:v>8.8330000000000002</c:v>
                </c:pt>
                <c:pt idx="12">
                  <c:v>9.2729999999999997</c:v>
                </c:pt>
                <c:pt idx="13">
                  <c:v>8.2620000000000005</c:v>
                </c:pt>
                <c:pt idx="15">
                  <c:v>11.38</c:v>
                </c:pt>
                <c:pt idx="16">
                  <c:v>11.38</c:v>
                </c:pt>
                <c:pt idx="17">
                  <c:v>11.134</c:v>
                </c:pt>
                <c:pt idx="18">
                  <c:v>11.134</c:v>
                </c:pt>
                <c:pt idx="19">
                  <c:v>2.4790000000000001</c:v>
                </c:pt>
                <c:pt idx="20">
                  <c:v>6.266</c:v>
                </c:pt>
                <c:pt idx="21">
                  <c:v>8.016</c:v>
                </c:pt>
                <c:pt idx="22">
                  <c:v>8.4350000000000005</c:v>
                </c:pt>
                <c:pt idx="23">
                  <c:v>9.7840000000000007</c:v>
                </c:pt>
                <c:pt idx="24">
                  <c:v>1.464</c:v>
                </c:pt>
                <c:pt idx="26">
                  <c:v>1.4690000000000001</c:v>
                </c:pt>
                <c:pt idx="27">
                  <c:v>2.6320000000000001</c:v>
                </c:pt>
                <c:pt idx="28">
                  <c:v>12.082000000000001</c:v>
                </c:pt>
                <c:pt idx="29">
                  <c:v>8.99</c:v>
                </c:pt>
                <c:pt idx="30">
                  <c:v>9.0790000000000006</c:v>
                </c:pt>
              </c:numCache>
            </c:numRef>
          </c:val>
        </c:ser>
        <c:ser>
          <c:idx val="1"/>
          <c:order val="1"/>
          <c:tx>
            <c:strRef>
              <c:f>'Dez13'!$A$4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'Dez13'!$C$4:$AG$4</c:f>
              <c:numCache>
                <c:formatCode>General</c:formatCode>
                <c:ptCount val="31"/>
                <c:pt idx="0" formatCode="0.0">
                  <c:v>3.4</c:v>
                </c:pt>
                <c:pt idx="1">
                  <c:v>18.3</c:v>
                </c:pt>
                <c:pt idx="2" formatCode="0.0">
                  <c:v>17.8</c:v>
                </c:pt>
                <c:pt idx="3" formatCode="0.0">
                  <c:v>41.1</c:v>
                </c:pt>
                <c:pt idx="4" formatCode="0.0">
                  <c:v>21</c:v>
                </c:pt>
                <c:pt idx="5" formatCode="0.0">
                  <c:v>28.8</c:v>
                </c:pt>
                <c:pt idx="6" formatCode="0.0">
                  <c:v>45.1</c:v>
                </c:pt>
                <c:pt idx="7" formatCode="0.0">
                  <c:v>45.3</c:v>
                </c:pt>
                <c:pt idx="8" formatCode="0.0">
                  <c:v>40.799999999999997</c:v>
                </c:pt>
                <c:pt idx="9" formatCode="0.0">
                  <c:v>43.8</c:v>
                </c:pt>
                <c:pt idx="10" formatCode="0.0">
                  <c:v>44.3</c:v>
                </c:pt>
                <c:pt idx="11" formatCode="0.0">
                  <c:v>42.4</c:v>
                </c:pt>
                <c:pt idx="12" formatCode="0.0">
                  <c:v>24.5</c:v>
                </c:pt>
                <c:pt idx="13" formatCode="0.0">
                  <c:v>12.9</c:v>
                </c:pt>
                <c:pt idx="14" formatCode="0.0">
                  <c:v>36.400000000001455</c:v>
                </c:pt>
                <c:pt idx="15" formatCode="0.0">
                  <c:v>42.6</c:v>
                </c:pt>
                <c:pt idx="16" formatCode="0.0">
                  <c:v>42.9</c:v>
                </c:pt>
                <c:pt idx="17" formatCode="0.0">
                  <c:v>37.200000000000003</c:v>
                </c:pt>
                <c:pt idx="18" formatCode="0.0">
                  <c:v>7.1</c:v>
                </c:pt>
                <c:pt idx="19" formatCode="0.0">
                  <c:v>8.1999999999999993</c:v>
                </c:pt>
                <c:pt idx="20" formatCode="0.0">
                  <c:v>17.399999999999999</c:v>
                </c:pt>
                <c:pt idx="21" formatCode="0.0">
                  <c:v>21.3</c:v>
                </c:pt>
                <c:pt idx="22" formatCode="0.0">
                  <c:v>39.700000000000003</c:v>
                </c:pt>
                <c:pt idx="23" formatCode="0.0">
                  <c:v>28.1</c:v>
                </c:pt>
                <c:pt idx="24" formatCode="0.0">
                  <c:v>2.9</c:v>
                </c:pt>
                <c:pt idx="25" formatCode="0.0">
                  <c:v>0.7999999999992724</c:v>
                </c:pt>
                <c:pt idx="26" formatCode="0.0">
                  <c:v>4.2</c:v>
                </c:pt>
                <c:pt idx="27" formatCode="0.0">
                  <c:v>5.8</c:v>
                </c:pt>
                <c:pt idx="28" formatCode="0.0">
                  <c:v>24.8</c:v>
                </c:pt>
                <c:pt idx="29" formatCode="0.0">
                  <c:v>43.9</c:v>
                </c:pt>
                <c:pt idx="30" formatCode="0.0">
                  <c:v>43.1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18144"/>
        <c:axId val="845822848"/>
        <c:axId val="834396128"/>
      </c:bar3DChart>
      <c:catAx>
        <c:axId val="84581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2284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22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18144"/>
        <c:crossesAt val="1"/>
        <c:crossBetween val="between"/>
      </c:valAx>
      <c:serAx>
        <c:axId val="834396128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2284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Januar 2014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4038461538461539E-2"/>
          <c:y val="0.23983169705469845"/>
          <c:w val="0.73557692307692313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'Jan14'!$A$3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'Jan14'!$C$3:$AG$3</c:f>
              <c:numCache>
                <c:formatCode>0.0</c:formatCode>
                <c:ptCount val="31"/>
                <c:pt idx="0">
                  <c:v>9.3789999999999996</c:v>
                </c:pt>
                <c:pt idx="1">
                  <c:v>9.6739999999999995</c:v>
                </c:pt>
                <c:pt idx="2">
                  <c:v>9.9909999999999997</c:v>
                </c:pt>
                <c:pt idx="3">
                  <c:v>1.079</c:v>
                </c:pt>
                <c:pt idx="4">
                  <c:v>11.125</c:v>
                </c:pt>
                <c:pt idx="5">
                  <c:v>9.6110000000000007</c:v>
                </c:pt>
                <c:pt idx="6">
                  <c:v>10.667999999999999</c:v>
                </c:pt>
                <c:pt idx="7">
                  <c:v>8.9589999999999996</c:v>
                </c:pt>
                <c:pt idx="8">
                  <c:v>10.064</c:v>
                </c:pt>
                <c:pt idx="9">
                  <c:v>11.334</c:v>
                </c:pt>
                <c:pt idx="10">
                  <c:v>10.705</c:v>
                </c:pt>
                <c:pt idx="11">
                  <c:v>9.1270000000000007</c:v>
                </c:pt>
                <c:pt idx="12">
                  <c:v>4.1340000000000003</c:v>
                </c:pt>
                <c:pt idx="13">
                  <c:v>3.0289999999999999</c:v>
                </c:pt>
                <c:pt idx="14">
                  <c:v>9.93</c:v>
                </c:pt>
                <c:pt idx="15">
                  <c:v>6.1479999999999997</c:v>
                </c:pt>
                <c:pt idx="16">
                  <c:v>12.916</c:v>
                </c:pt>
                <c:pt idx="17">
                  <c:v>2.4990000000000001</c:v>
                </c:pt>
                <c:pt idx="18">
                  <c:v>7.4459999999999997</c:v>
                </c:pt>
                <c:pt idx="19">
                  <c:v>2.2370000000000001</c:v>
                </c:pt>
                <c:pt idx="20">
                  <c:v>1.6359999999999999</c:v>
                </c:pt>
                <c:pt idx="21">
                  <c:v>11.747</c:v>
                </c:pt>
                <c:pt idx="22">
                  <c:v>3.2029999999999998</c:v>
                </c:pt>
                <c:pt idx="23">
                  <c:v>11.491</c:v>
                </c:pt>
                <c:pt idx="24">
                  <c:v>11.193</c:v>
                </c:pt>
                <c:pt idx="25">
                  <c:v>9.8379999999999992</c:v>
                </c:pt>
                <c:pt idx="26">
                  <c:v>11.279</c:v>
                </c:pt>
                <c:pt idx="27">
                  <c:v>11.122999999999999</c:v>
                </c:pt>
                <c:pt idx="28">
                  <c:v>8.1940000000000008</c:v>
                </c:pt>
                <c:pt idx="29">
                  <c:v>3.734</c:v>
                </c:pt>
                <c:pt idx="30">
                  <c:v>14.973000000000001</c:v>
                </c:pt>
              </c:numCache>
            </c:numRef>
          </c:val>
        </c:ser>
        <c:ser>
          <c:idx val="1"/>
          <c:order val="1"/>
          <c:tx>
            <c:strRef>
              <c:f>'Jan14'!$A$4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'Jan14'!$C$4:$AG$4</c:f>
              <c:numCache>
                <c:formatCode>General</c:formatCode>
                <c:ptCount val="31"/>
                <c:pt idx="0" formatCode="0.0">
                  <c:v>31.5</c:v>
                </c:pt>
                <c:pt idx="1">
                  <c:v>17.5</c:v>
                </c:pt>
                <c:pt idx="2" formatCode="0.0">
                  <c:v>16.5</c:v>
                </c:pt>
                <c:pt idx="3" formatCode="0.0">
                  <c:v>2.9</c:v>
                </c:pt>
                <c:pt idx="4" formatCode="0.0">
                  <c:v>34.1</c:v>
                </c:pt>
                <c:pt idx="5" formatCode="0.0">
                  <c:v>32.4</c:v>
                </c:pt>
                <c:pt idx="6" formatCode="0.0">
                  <c:v>42.7</c:v>
                </c:pt>
                <c:pt idx="7" formatCode="0.0">
                  <c:v>31</c:v>
                </c:pt>
                <c:pt idx="8" formatCode="0.0">
                  <c:v>33.9</c:v>
                </c:pt>
                <c:pt idx="9" formatCode="0.0">
                  <c:v>24</c:v>
                </c:pt>
                <c:pt idx="10" formatCode="0.0">
                  <c:v>23.2</c:v>
                </c:pt>
                <c:pt idx="11" formatCode="0.0">
                  <c:v>45.2</c:v>
                </c:pt>
                <c:pt idx="12" formatCode="0.0">
                  <c:v>11.3</c:v>
                </c:pt>
                <c:pt idx="13" formatCode="0.0">
                  <c:v>7.3</c:v>
                </c:pt>
                <c:pt idx="14" formatCode="0.0">
                  <c:v>28.5</c:v>
                </c:pt>
                <c:pt idx="15" formatCode="0.0">
                  <c:v>13.2</c:v>
                </c:pt>
                <c:pt idx="16" formatCode="0.0">
                  <c:v>24.2</c:v>
                </c:pt>
                <c:pt idx="17" formatCode="0.0">
                  <c:v>9.4</c:v>
                </c:pt>
                <c:pt idx="18" formatCode="0.0">
                  <c:v>19.3</c:v>
                </c:pt>
                <c:pt idx="19" formatCode="0.0">
                  <c:v>8.1999999999999993</c:v>
                </c:pt>
                <c:pt idx="20" formatCode="0.0">
                  <c:v>6.5</c:v>
                </c:pt>
                <c:pt idx="21" formatCode="0.0">
                  <c:v>24.7</c:v>
                </c:pt>
                <c:pt idx="22" formatCode="0.0">
                  <c:v>10.6</c:v>
                </c:pt>
                <c:pt idx="23" formatCode="0.0">
                  <c:v>17.100000000000001</c:v>
                </c:pt>
                <c:pt idx="24" formatCode="0.0">
                  <c:v>46.4</c:v>
                </c:pt>
                <c:pt idx="25" formatCode="0.0">
                  <c:v>17.899999999999999</c:v>
                </c:pt>
                <c:pt idx="26" formatCode="0.0">
                  <c:v>53.5</c:v>
                </c:pt>
                <c:pt idx="27" formatCode="0.0">
                  <c:v>61.1</c:v>
                </c:pt>
                <c:pt idx="28" formatCode="0.0">
                  <c:v>27.4</c:v>
                </c:pt>
                <c:pt idx="29" formatCode="0.0">
                  <c:v>15.9</c:v>
                </c:pt>
                <c:pt idx="30" formatCode="0.0">
                  <c:v>45.2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21672"/>
        <c:axId val="845819320"/>
        <c:axId val="834402064"/>
      </c:bar3DChart>
      <c:catAx>
        <c:axId val="845821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1932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19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21672"/>
        <c:crossesAt val="1"/>
        <c:crossBetween val="between"/>
      </c:valAx>
      <c:serAx>
        <c:axId val="834402064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1932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2870091557864056"/>
          <c:y val="0.56663083690920002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Energieproduktion über ein Jahr</a:t>
            </a:r>
          </a:p>
        </c:rich>
      </c:tx>
      <c:layout>
        <c:manualLayout>
          <c:xMode val="edge"/>
          <c:yMode val="edge"/>
          <c:x val="0.36225400583668299"/>
          <c:y val="3.043472507113081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878354203935599E-2"/>
          <c:y val="0.15434798992441187"/>
          <c:w val="0.90697674418604646"/>
          <c:h val="0.710870319792713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Total!$A$9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Total!$N$7:$EZ$7</c:f>
              <c:strCache>
                <c:ptCount val="143"/>
                <c:pt idx="0">
                  <c:v>Sep13</c:v>
                </c:pt>
                <c:pt idx="1">
                  <c:v>Okt13</c:v>
                </c:pt>
                <c:pt idx="2">
                  <c:v>Nov13</c:v>
                </c:pt>
                <c:pt idx="3">
                  <c:v>Dez13</c:v>
                </c:pt>
                <c:pt idx="4">
                  <c:v>Jan14</c:v>
                </c:pt>
                <c:pt idx="5">
                  <c:v>Feb14</c:v>
                </c:pt>
                <c:pt idx="6">
                  <c:v>Mar14</c:v>
                </c:pt>
                <c:pt idx="7">
                  <c:v>Apr14</c:v>
                </c:pt>
                <c:pt idx="8">
                  <c:v>Mai14</c:v>
                </c:pt>
                <c:pt idx="9">
                  <c:v>Jun14</c:v>
                </c:pt>
                <c:pt idx="10">
                  <c:v>Jul14</c:v>
                </c:pt>
                <c:pt idx="11">
                  <c:v>Aug14</c:v>
                </c:pt>
                <c:pt idx="12">
                  <c:v>Sep14</c:v>
                </c:pt>
                <c:pt idx="13">
                  <c:v>Okt14</c:v>
                </c:pt>
                <c:pt idx="14">
                  <c:v>Nov14</c:v>
                </c:pt>
                <c:pt idx="15">
                  <c:v>Dez14</c:v>
                </c:pt>
                <c:pt idx="16">
                  <c:v>Jan15</c:v>
                </c:pt>
                <c:pt idx="17">
                  <c:v>Feb15</c:v>
                </c:pt>
                <c:pt idx="18">
                  <c:v>Mar15</c:v>
                </c:pt>
                <c:pt idx="19">
                  <c:v>Apr15</c:v>
                </c:pt>
                <c:pt idx="20">
                  <c:v>Mai15</c:v>
                </c:pt>
                <c:pt idx="21">
                  <c:v>Jun15</c:v>
                </c:pt>
                <c:pt idx="22">
                  <c:v>Jul15</c:v>
                </c:pt>
                <c:pt idx="23">
                  <c:v>Aug15</c:v>
                </c:pt>
                <c:pt idx="24">
                  <c:v>Sep15</c:v>
                </c:pt>
                <c:pt idx="25">
                  <c:v>Okt15</c:v>
                </c:pt>
                <c:pt idx="26">
                  <c:v>Nov15</c:v>
                </c:pt>
                <c:pt idx="27">
                  <c:v>Dez15</c:v>
                </c:pt>
                <c:pt idx="28">
                  <c:v>Jan16</c:v>
                </c:pt>
                <c:pt idx="29">
                  <c:v>Feb16</c:v>
                </c:pt>
                <c:pt idx="30">
                  <c:v>Mar16</c:v>
                </c:pt>
                <c:pt idx="31">
                  <c:v>Apr16</c:v>
                </c:pt>
                <c:pt idx="32">
                  <c:v>Mai16</c:v>
                </c:pt>
                <c:pt idx="33">
                  <c:v>Jun16</c:v>
                </c:pt>
                <c:pt idx="34">
                  <c:v>Jul16</c:v>
                </c:pt>
                <c:pt idx="35">
                  <c:v>Aug16</c:v>
                </c:pt>
                <c:pt idx="36">
                  <c:v>Sep16</c:v>
                </c:pt>
                <c:pt idx="37">
                  <c:v>Okt16</c:v>
                </c:pt>
                <c:pt idx="38">
                  <c:v>Nov16</c:v>
                </c:pt>
                <c:pt idx="39">
                  <c:v>Dez16</c:v>
                </c:pt>
                <c:pt idx="40">
                  <c:v>Jan17</c:v>
                </c:pt>
                <c:pt idx="41">
                  <c:v>Feb17</c:v>
                </c:pt>
                <c:pt idx="42">
                  <c:v>Mar17</c:v>
                </c:pt>
                <c:pt idx="43">
                  <c:v>Apr17</c:v>
                </c:pt>
                <c:pt idx="44">
                  <c:v>Mai17</c:v>
                </c:pt>
                <c:pt idx="45">
                  <c:v>Jun17</c:v>
                </c:pt>
                <c:pt idx="46">
                  <c:v>Jul17</c:v>
                </c:pt>
                <c:pt idx="47">
                  <c:v>Aug17</c:v>
                </c:pt>
                <c:pt idx="48">
                  <c:v>Sep17</c:v>
                </c:pt>
                <c:pt idx="49">
                  <c:v>Okt17</c:v>
                </c:pt>
                <c:pt idx="50">
                  <c:v>Nov17</c:v>
                </c:pt>
                <c:pt idx="51">
                  <c:v>Dez17</c:v>
                </c:pt>
                <c:pt idx="52">
                  <c:v>Jan18</c:v>
                </c:pt>
                <c:pt idx="53">
                  <c:v>Feb18</c:v>
                </c:pt>
                <c:pt idx="54">
                  <c:v>Mar18</c:v>
                </c:pt>
                <c:pt idx="55">
                  <c:v>Apr18</c:v>
                </c:pt>
                <c:pt idx="56">
                  <c:v>Mai18</c:v>
                </c:pt>
                <c:pt idx="57">
                  <c:v>Jun18</c:v>
                </c:pt>
                <c:pt idx="58">
                  <c:v>Jul18</c:v>
                </c:pt>
                <c:pt idx="59">
                  <c:v>Aug18</c:v>
                </c:pt>
                <c:pt idx="60">
                  <c:v>Sep18</c:v>
                </c:pt>
                <c:pt idx="61">
                  <c:v>Okt18</c:v>
                </c:pt>
                <c:pt idx="62">
                  <c:v>Nov18</c:v>
                </c:pt>
                <c:pt idx="63">
                  <c:v>Dez18</c:v>
                </c:pt>
                <c:pt idx="64">
                  <c:v>Jan19</c:v>
                </c:pt>
                <c:pt idx="65">
                  <c:v>Feb19</c:v>
                </c:pt>
                <c:pt idx="66">
                  <c:v>Mar19</c:v>
                </c:pt>
                <c:pt idx="67">
                  <c:v>Apr19</c:v>
                </c:pt>
                <c:pt idx="68">
                  <c:v>Mai19</c:v>
                </c:pt>
                <c:pt idx="69">
                  <c:v>Jun19</c:v>
                </c:pt>
                <c:pt idx="70">
                  <c:v>Jul19</c:v>
                </c:pt>
                <c:pt idx="71">
                  <c:v>Aug19</c:v>
                </c:pt>
                <c:pt idx="72">
                  <c:v>Sep19</c:v>
                </c:pt>
                <c:pt idx="73">
                  <c:v>Okt19</c:v>
                </c:pt>
                <c:pt idx="74">
                  <c:v>Nov19</c:v>
                </c:pt>
                <c:pt idx="75">
                  <c:v>Dez19</c:v>
                </c:pt>
                <c:pt idx="76">
                  <c:v>Jan20</c:v>
                </c:pt>
                <c:pt idx="77">
                  <c:v>Feb20</c:v>
                </c:pt>
                <c:pt idx="78">
                  <c:v>Mar20</c:v>
                </c:pt>
                <c:pt idx="79">
                  <c:v>Apr20</c:v>
                </c:pt>
                <c:pt idx="80">
                  <c:v>Mai20</c:v>
                </c:pt>
                <c:pt idx="81">
                  <c:v>Jun20</c:v>
                </c:pt>
                <c:pt idx="82">
                  <c:v>Jul20</c:v>
                </c:pt>
                <c:pt idx="83">
                  <c:v>Aug20</c:v>
                </c:pt>
                <c:pt idx="84">
                  <c:v>Sep20</c:v>
                </c:pt>
                <c:pt idx="85">
                  <c:v>Okt20</c:v>
                </c:pt>
                <c:pt idx="86">
                  <c:v>Nov20</c:v>
                </c:pt>
                <c:pt idx="87">
                  <c:v>Dez20</c:v>
                </c:pt>
                <c:pt idx="88">
                  <c:v>Jan21</c:v>
                </c:pt>
                <c:pt idx="89">
                  <c:v>Feb21</c:v>
                </c:pt>
                <c:pt idx="90">
                  <c:v>Mar21</c:v>
                </c:pt>
                <c:pt idx="91">
                  <c:v>Apr21</c:v>
                </c:pt>
                <c:pt idx="92">
                  <c:v>Mai21</c:v>
                </c:pt>
                <c:pt idx="93">
                  <c:v>Jun21</c:v>
                </c:pt>
                <c:pt idx="94">
                  <c:v>Jul21</c:v>
                </c:pt>
                <c:pt idx="95">
                  <c:v>Aug21</c:v>
                </c:pt>
                <c:pt idx="96">
                  <c:v>Sep21</c:v>
                </c:pt>
                <c:pt idx="97">
                  <c:v>Okt21</c:v>
                </c:pt>
                <c:pt idx="98">
                  <c:v>Nov21</c:v>
                </c:pt>
                <c:pt idx="99">
                  <c:v>Dez21</c:v>
                </c:pt>
                <c:pt idx="100">
                  <c:v>Jan22</c:v>
                </c:pt>
                <c:pt idx="101">
                  <c:v>Feb22</c:v>
                </c:pt>
                <c:pt idx="102">
                  <c:v>Mar22</c:v>
                </c:pt>
                <c:pt idx="103">
                  <c:v>Apr22</c:v>
                </c:pt>
                <c:pt idx="104">
                  <c:v>Mai22</c:v>
                </c:pt>
                <c:pt idx="105">
                  <c:v>Jun22</c:v>
                </c:pt>
                <c:pt idx="106">
                  <c:v>Jul22</c:v>
                </c:pt>
                <c:pt idx="107">
                  <c:v>Aug22</c:v>
                </c:pt>
                <c:pt idx="108">
                  <c:v>Sep22</c:v>
                </c:pt>
                <c:pt idx="109">
                  <c:v>Okt22</c:v>
                </c:pt>
                <c:pt idx="110">
                  <c:v>Nov22</c:v>
                </c:pt>
                <c:pt idx="111">
                  <c:v>Dez22</c:v>
                </c:pt>
                <c:pt idx="112">
                  <c:v>Jan23</c:v>
                </c:pt>
                <c:pt idx="113">
                  <c:v>Feb23</c:v>
                </c:pt>
                <c:pt idx="114">
                  <c:v>Mar23</c:v>
                </c:pt>
                <c:pt idx="115">
                  <c:v>Apr23</c:v>
                </c:pt>
                <c:pt idx="116">
                  <c:v>Mai23</c:v>
                </c:pt>
                <c:pt idx="117">
                  <c:v>Jun23</c:v>
                </c:pt>
                <c:pt idx="118">
                  <c:v>Jul23</c:v>
                </c:pt>
                <c:pt idx="119">
                  <c:v>Aug23</c:v>
                </c:pt>
                <c:pt idx="120">
                  <c:v>Sep23</c:v>
                </c:pt>
                <c:pt idx="121">
                  <c:v>Okt23</c:v>
                </c:pt>
                <c:pt idx="122">
                  <c:v>Nov23</c:v>
                </c:pt>
                <c:pt idx="123">
                  <c:v>Dez23</c:v>
                </c:pt>
                <c:pt idx="124">
                  <c:v>Jan24</c:v>
                </c:pt>
                <c:pt idx="125">
                  <c:v>Feb24</c:v>
                </c:pt>
                <c:pt idx="126">
                  <c:v>Mar24</c:v>
                </c:pt>
                <c:pt idx="127">
                  <c:v>Apr24</c:v>
                </c:pt>
                <c:pt idx="128">
                  <c:v>Mai24</c:v>
                </c:pt>
                <c:pt idx="129">
                  <c:v>Jun24</c:v>
                </c:pt>
                <c:pt idx="130">
                  <c:v>Jul24</c:v>
                </c:pt>
                <c:pt idx="131">
                  <c:v>Aug24</c:v>
                </c:pt>
                <c:pt idx="132">
                  <c:v>Sep24</c:v>
                </c:pt>
                <c:pt idx="133">
                  <c:v>Okt24</c:v>
                </c:pt>
                <c:pt idx="134">
                  <c:v>Nov24</c:v>
                </c:pt>
                <c:pt idx="135">
                  <c:v>Dez24</c:v>
                </c:pt>
                <c:pt idx="136">
                  <c:v>Jan25</c:v>
                </c:pt>
                <c:pt idx="137">
                  <c:v>Feb25</c:v>
                </c:pt>
                <c:pt idx="138">
                  <c:v>Mar25</c:v>
                </c:pt>
                <c:pt idx="139">
                  <c:v>Apr25</c:v>
                </c:pt>
                <c:pt idx="140">
                  <c:v>Mai25</c:v>
                </c:pt>
                <c:pt idx="141">
                  <c:v>Jun25</c:v>
                </c:pt>
                <c:pt idx="142">
                  <c:v>Jul25</c:v>
                </c:pt>
              </c:strCache>
            </c:strRef>
          </c:cat>
          <c:val>
            <c:numRef>
              <c:f>Total!$N$10:$EZ$10</c:f>
              <c:numCache>
                <c:formatCode>0</c:formatCode>
                <c:ptCount val="143"/>
                <c:pt idx="0">
                  <c:v>19212</c:v>
                </c:pt>
                <c:pt idx="1">
                  <c:v>19262</c:v>
                </c:pt>
                <c:pt idx="2">
                  <c:v>19199</c:v>
                </c:pt>
                <c:pt idx="3">
                  <c:v>19698</c:v>
                </c:pt>
                <c:pt idx="4">
                  <c:v>19787</c:v>
                </c:pt>
                <c:pt idx="5">
                  <c:v>20237</c:v>
                </c:pt>
                <c:pt idx="6">
                  <c:v>20955</c:v>
                </c:pt>
                <c:pt idx="7">
                  <c:v>21316</c:v>
                </c:pt>
                <c:pt idx="8">
                  <c:v>21714</c:v>
                </c:pt>
                <c:pt idx="9">
                  <c:v>21962</c:v>
                </c:pt>
                <c:pt idx="10">
                  <c:v>21310</c:v>
                </c:pt>
                <c:pt idx="11">
                  <c:v>20877</c:v>
                </c:pt>
                <c:pt idx="12">
                  <c:v>21089</c:v>
                </c:pt>
                <c:pt idx="13">
                  <c:v>21384</c:v>
                </c:pt>
                <c:pt idx="14">
                  <c:v>21503</c:v>
                </c:pt>
                <c:pt idx="15">
                  <c:v>21150</c:v>
                </c:pt>
                <c:pt idx="16">
                  <c:v>20861</c:v>
                </c:pt>
                <c:pt idx="17">
                  <c:v>20484</c:v>
                </c:pt>
                <c:pt idx="18">
                  <c:v>20274</c:v>
                </c:pt>
                <c:pt idx="19">
                  <c:v>20445</c:v>
                </c:pt>
                <c:pt idx="20">
                  <c:v>20437</c:v>
                </c:pt>
                <c:pt idx="21">
                  <c:v>20446</c:v>
                </c:pt>
                <c:pt idx="22">
                  <c:v>21195</c:v>
                </c:pt>
                <c:pt idx="23">
                  <c:v>21290</c:v>
                </c:pt>
                <c:pt idx="24">
                  <c:v>20951</c:v>
                </c:pt>
                <c:pt idx="25">
                  <c:v>20747</c:v>
                </c:pt>
                <c:pt idx="26">
                  <c:v>20916</c:v>
                </c:pt>
                <c:pt idx="27">
                  <c:v>21302</c:v>
                </c:pt>
                <c:pt idx="28">
                  <c:v>21359</c:v>
                </c:pt>
                <c:pt idx="29">
                  <c:v>21449</c:v>
                </c:pt>
                <c:pt idx="30">
                  <c:v>21277</c:v>
                </c:pt>
                <c:pt idx="31">
                  <c:v>20722</c:v>
                </c:pt>
                <c:pt idx="32">
                  <c:v>20687</c:v>
                </c:pt>
                <c:pt idx="33">
                  <c:v>20051</c:v>
                </c:pt>
                <c:pt idx="34">
                  <c:v>19654</c:v>
                </c:pt>
                <c:pt idx="35">
                  <c:v>19840</c:v>
                </c:pt>
                <c:pt idx="36">
                  <c:v>20000</c:v>
                </c:pt>
                <c:pt idx="37">
                  <c:v>19860</c:v>
                </c:pt>
                <c:pt idx="38">
                  <c:v>19539</c:v>
                </c:pt>
                <c:pt idx="39">
                  <c:v>19453</c:v>
                </c:pt>
                <c:pt idx="40">
                  <c:v>19060</c:v>
                </c:pt>
                <c:pt idx="41">
                  <c:v>19326</c:v>
                </c:pt>
                <c:pt idx="42">
                  <c:v>19463</c:v>
                </c:pt>
                <c:pt idx="43">
                  <c:v>19926</c:v>
                </c:pt>
                <c:pt idx="44">
                  <c:v>20063</c:v>
                </c:pt>
                <c:pt idx="45">
                  <c:v>20689</c:v>
                </c:pt>
                <c:pt idx="46">
                  <c:v>20502</c:v>
                </c:pt>
                <c:pt idx="47">
                  <c:v>20240</c:v>
                </c:pt>
                <c:pt idx="48">
                  <c:v>20000</c:v>
                </c:pt>
                <c:pt idx="49">
                  <c:v>20468</c:v>
                </c:pt>
                <c:pt idx="50">
                  <c:v>20521</c:v>
                </c:pt>
                <c:pt idx="51">
                  <c:v>20028</c:v>
                </c:pt>
                <c:pt idx="52">
                  <c:v>20503</c:v>
                </c:pt>
                <c:pt idx="53">
                  <c:v>20219</c:v>
                </c:pt>
                <c:pt idx="54">
                  <c:v>19611</c:v>
                </c:pt>
                <c:pt idx="55">
                  <c:v>19750</c:v>
                </c:pt>
                <c:pt idx="56">
                  <c:v>19550</c:v>
                </c:pt>
                <c:pt idx="57">
                  <c:v>19588</c:v>
                </c:pt>
                <c:pt idx="58">
                  <c:v>20010</c:v>
                </c:pt>
                <c:pt idx="59">
                  <c:v>20077</c:v>
                </c:pt>
                <c:pt idx="60">
                  <c:v>20482</c:v>
                </c:pt>
                <c:pt idx="61">
                  <c:v>20471</c:v>
                </c:pt>
                <c:pt idx="62">
                  <c:v>20493</c:v>
                </c:pt>
                <c:pt idx="63">
                  <c:v>20681</c:v>
                </c:pt>
                <c:pt idx="64">
                  <c:v>20764</c:v>
                </c:pt>
                <c:pt idx="65">
                  <c:v>21425</c:v>
                </c:pt>
                <c:pt idx="66">
                  <c:v>22137</c:v>
                </c:pt>
                <c:pt idx="67">
                  <c:v>21790</c:v>
                </c:pt>
                <c:pt idx="68">
                  <c:v>21707</c:v>
                </c:pt>
                <c:pt idx="69">
                  <c:v>21544</c:v>
                </c:pt>
                <c:pt idx="70">
                  <c:v>21450</c:v>
                </c:pt>
                <c:pt idx="71">
                  <c:v>21571</c:v>
                </c:pt>
                <c:pt idx="72">
                  <c:v>21471</c:v>
                </c:pt>
                <c:pt idx="73">
                  <c:v>21055</c:v>
                </c:pt>
                <c:pt idx="74">
                  <c:v>20935</c:v>
                </c:pt>
                <c:pt idx="75">
                  <c:v>21058</c:v>
                </c:pt>
                <c:pt idx="76">
                  <c:v>21379</c:v>
                </c:pt>
                <c:pt idx="77">
                  <c:v>21173</c:v>
                </c:pt>
                <c:pt idx="78">
                  <c:v>21183</c:v>
                </c:pt>
                <c:pt idx="79">
                  <c:v>19560</c:v>
                </c:pt>
                <c:pt idx="80">
                  <c:v>17321</c:v>
                </c:pt>
                <c:pt idx="81">
                  <c:v>14622</c:v>
                </c:pt>
                <c:pt idx="82">
                  <c:v>11885</c:v>
                </c:pt>
                <c:pt idx="83">
                  <c:v>9447</c:v>
                </c:pt>
                <c:pt idx="84">
                  <c:v>7373</c:v>
                </c:pt>
                <c:pt idx="85">
                  <c:v>6129</c:v>
                </c:pt>
                <c:pt idx="86">
                  <c:v>5492</c:v>
                </c:pt>
                <c:pt idx="87">
                  <c:v>4890</c:v>
                </c:pt>
                <c:pt idx="88">
                  <c:v>3834</c:v>
                </c:pt>
                <c:pt idx="89">
                  <c:v>2555</c:v>
                </c:pt>
                <c:pt idx="90">
                  <c:v>531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314.27999999999884</c:v>
                </c:pt>
                <c:pt idx="100">
                  <c:v>2971.7300000000105</c:v>
                </c:pt>
                <c:pt idx="101">
                  <c:v>7003.2799999999988</c:v>
                </c:pt>
                <c:pt idx="102">
                  <c:v>13671.279999999999</c:v>
                </c:pt>
                <c:pt idx="103">
                  <c:v>21745.279999999999</c:v>
                </c:pt>
                <c:pt idx="104">
                  <c:v>31954.28</c:v>
                </c:pt>
                <c:pt idx="105">
                  <c:v>42068.28</c:v>
                </c:pt>
                <c:pt idx="106">
                  <c:v>53712.28</c:v>
                </c:pt>
                <c:pt idx="107">
                  <c:v>63555.28</c:v>
                </c:pt>
                <c:pt idx="108">
                  <c:v>70247.28</c:v>
                </c:pt>
                <c:pt idx="109">
                  <c:v>75057.279999999999</c:v>
                </c:pt>
                <c:pt idx="110">
                  <c:v>77591.28</c:v>
                </c:pt>
                <c:pt idx="111">
                  <c:v>78171</c:v>
                </c:pt>
                <c:pt idx="112">
                  <c:v>76462.549999999988</c:v>
                </c:pt>
                <c:pt idx="113">
                  <c:v>76978</c:v>
                </c:pt>
                <c:pt idx="114">
                  <c:v>75761</c:v>
                </c:pt>
                <c:pt idx="115">
                  <c:v>74448</c:v>
                </c:pt>
                <c:pt idx="116">
                  <c:v>72738</c:v>
                </c:pt>
                <c:pt idx="117">
                  <c:v>73294</c:v>
                </c:pt>
                <c:pt idx="118">
                  <c:v>70662</c:v>
                </c:pt>
                <c:pt idx="119">
                  <c:v>68551</c:v>
                </c:pt>
                <c:pt idx="120">
                  <c:v>68448</c:v>
                </c:pt>
                <c:pt idx="121">
                  <c:v>67838</c:v>
                </c:pt>
                <c:pt idx="122">
                  <c:v>67201</c:v>
                </c:pt>
                <c:pt idx="123">
                  <c:v>67526</c:v>
                </c:pt>
                <c:pt idx="124">
                  <c:v>68286</c:v>
                </c:pt>
                <c:pt idx="125">
                  <c:v>67070</c:v>
                </c:pt>
                <c:pt idx="126">
                  <c:v>66675</c:v>
                </c:pt>
                <c:pt idx="127">
                  <c:v>66587</c:v>
                </c:pt>
                <c:pt idx="128">
                  <c:v>65079</c:v>
                </c:pt>
                <c:pt idx="129">
                  <c:v>61309</c:v>
                </c:pt>
                <c:pt idx="130">
                  <c:v>60478</c:v>
                </c:pt>
                <c:pt idx="131">
                  <c:v>61273</c:v>
                </c:pt>
                <c:pt idx="132">
                  <c:v>60011</c:v>
                </c:pt>
                <c:pt idx="133">
                  <c:v>59322</c:v>
                </c:pt>
                <c:pt idx="134">
                  <c:v>59221</c:v>
                </c:pt>
                <c:pt idx="135">
                  <c:v>58993</c:v>
                </c:pt>
                <c:pt idx="136">
                  <c:v>58834</c:v>
                </c:pt>
                <c:pt idx="137">
                  <c:v>58413</c:v>
                </c:pt>
                <c:pt idx="138">
                  <c:v>59014</c:v>
                </c:pt>
                <c:pt idx="139">
                  <c:v>60305</c:v>
                </c:pt>
                <c:pt idx="140">
                  <c:v>61319</c:v>
                </c:pt>
                <c:pt idx="141">
                  <c:v>64048</c:v>
                </c:pt>
                <c:pt idx="142">
                  <c:v>59808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798936"/>
        <c:axId val="845799328"/>
        <c:axId val="0"/>
      </c:bar3DChart>
      <c:catAx>
        <c:axId val="845798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993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845799328"/>
        <c:scaling>
          <c:orientation val="minMax"/>
          <c:min val="1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989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56026650514848"/>
          <c:y val="9.9159884426211431E-2"/>
          <c:w val="0.11538470715636073"/>
          <c:h val="4.36974789915966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Februar 2014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4038461538461539E-2"/>
          <c:y val="0.23983169705469845"/>
          <c:w val="0.73557692307692313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'Feb14'!$A$3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'Feb14'!$C$3:$AG$3</c:f>
              <c:numCache>
                <c:formatCode>0.0</c:formatCode>
                <c:ptCount val="31"/>
                <c:pt idx="0">
                  <c:v>11.62</c:v>
                </c:pt>
                <c:pt idx="1">
                  <c:v>1.5620000000000001</c:v>
                </c:pt>
                <c:pt idx="2">
                  <c:v>13.7</c:v>
                </c:pt>
                <c:pt idx="3">
                  <c:v>9.8320000000000007</c:v>
                </c:pt>
                <c:pt idx="4">
                  <c:v>2.9020000000000001</c:v>
                </c:pt>
                <c:pt idx="5">
                  <c:v>11.943</c:v>
                </c:pt>
                <c:pt idx="7">
                  <c:v>4.2480000000000002</c:v>
                </c:pt>
                <c:pt idx="8">
                  <c:v>14.962</c:v>
                </c:pt>
                <c:pt idx="9">
                  <c:v>14.927</c:v>
                </c:pt>
                <c:pt idx="10">
                  <c:v>15</c:v>
                </c:pt>
                <c:pt idx="11">
                  <c:v>14.063000000000001</c:v>
                </c:pt>
                <c:pt idx="12">
                  <c:v>11.084</c:v>
                </c:pt>
                <c:pt idx="13">
                  <c:v>4.2</c:v>
                </c:pt>
                <c:pt idx="14">
                  <c:v>12.833</c:v>
                </c:pt>
                <c:pt idx="15">
                  <c:v>3.8730000000000002</c:v>
                </c:pt>
                <c:pt idx="16">
                  <c:v>15</c:v>
                </c:pt>
                <c:pt idx="17">
                  <c:v>12.497</c:v>
                </c:pt>
                <c:pt idx="18">
                  <c:v>3.339</c:v>
                </c:pt>
                <c:pt idx="19">
                  <c:v>12.823</c:v>
                </c:pt>
                <c:pt idx="20">
                  <c:v>5.7210000000000001</c:v>
                </c:pt>
                <c:pt idx="21">
                  <c:v>15</c:v>
                </c:pt>
                <c:pt idx="22">
                  <c:v>12.898</c:v>
                </c:pt>
                <c:pt idx="23">
                  <c:v>12.973000000000001</c:v>
                </c:pt>
                <c:pt idx="24">
                  <c:v>13.385</c:v>
                </c:pt>
                <c:pt idx="25">
                  <c:v>4.3419999999999996</c:v>
                </c:pt>
                <c:pt idx="26">
                  <c:v>15</c:v>
                </c:pt>
                <c:pt idx="27">
                  <c:v>14.933</c:v>
                </c:pt>
              </c:numCache>
            </c:numRef>
          </c:val>
        </c:ser>
        <c:ser>
          <c:idx val="1"/>
          <c:order val="1"/>
          <c:tx>
            <c:strRef>
              <c:f>'Feb14'!$A$4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'Feb14'!$C$4:$AG$4</c:f>
              <c:numCache>
                <c:formatCode>General</c:formatCode>
                <c:ptCount val="31"/>
                <c:pt idx="0" formatCode="0.0">
                  <c:v>46.9</c:v>
                </c:pt>
                <c:pt idx="1">
                  <c:v>6.9</c:v>
                </c:pt>
                <c:pt idx="2" formatCode="0.0">
                  <c:v>22</c:v>
                </c:pt>
                <c:pt idx="3" formatCode="0.0">
                  <c:v>21.6</c:v>
                </c:pt>
                <c:pt idx="4" formatCode="0.0">
                  <c:v>8.1999999999999993</c:v>
                </c:pt>
                <c:pt idx="5" formatCode="0.0">
                  <c:v>58.2</c:v>
                </c:pt>
                <c:pt idx="6" formatCode="0.0">
                  <c:v>10.299999999999272</c:v>
                </c:pt>
                <c:pt idx="7" formatCode="0.0">
                  <c:v>16.7</c:v>
                </c:pt>
                <c:pt idx="8" formatCode="0.0">
                  <c:v>58.7</c:v>
                </c:pt>
                <c:pt idx="9" formatCode="0.0">
                  <c:v>25.1</c:v>
                </c:pt>
                <c:pt idx="10" formatCode="0.0">
                  <c:v>49.2</c:v>
                </c:pt>
                <c:pt idx="11" formatCode="0.0">
                  <c:v>72</c:v>
                </c:pt>
                <c:pt idx="12" formatCode="0.0">
                  <c:v>13.4</c:v>
                </c:pt>
                <c:pt idx="13" formatCode="0.0">
                  <c:v>17.7</c:v>
                </c:pt>
                <c:pt idx="14" formatCode="0.0">
                  <c:v>47.5</c:v>
                </c:pt>
                <c:pt idx="15" formatCode="0.0">
                  <c:v>17.100000000000001</c:v>
                </c:pt>
                <c:pt idx="16" formatCode="0.0">
                  <c:v>66.3</c:v>
                </c:pt>
                <c:pt idx="17" formatCode="0.0">
                  <c:v>54</c:v>
                </c:pt>
                <c:pt idx="18" formatCode="0.0">
                  <c:v>13.9</c:v>
                </c:pt>
                <c:pt idx="19" formatCode="0.0">
                  <c:v>73.2</c:v>
                </c:pt>
                <c:pt idx="20" formatCode="0.0">
                  <c:v>16.2</c:v>
                </c:pt>
                <c:pt idx="21" formatCode="0.0">
                  <c:v>61.4</c:v>
                </c:pt>
                <c:pt idx="22" formatCode="0.0">
                  <c:v>78.400000000000006</c:v>
                </c:pt>
                <c:pt idx="23" formatCode="0.0">
                  <c:v>83.5</c:v>
                </c:pt>
                <c:pt idx="24" formatCode="0.0">
                  <c:v>70.3</c:v>
                </c:pt>
                <c:pt idx="25" formatCode="0.0">
                  <c:v>17.2</c:v>
                </c:pt>
                <c:pt idx="26" formatCode="0.0">
                  <c:v>44.5</c:v>
                </c:pt>
                <c:pt idx="27" formatCode="0.0">
                  <c:v>56.7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22064"/>
        <c:axId val="845825984"/>
        <c:axId val="834403760"/>
      </c:bar3DChart>
      <c:catAx>
        <c:axId val="84582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2598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2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22064"/>
        <c:crossesAt val="1"/>
        <c:crossBetween val="between"/>
      </c:valAx>
      <c:serAx>
        <c:axId val="83440376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2598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März 2014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1730769230769232E-2"/>
          <c:y val="0.23983169705469845"/>
          <c:w val="0.72788461538461535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'Mar14'!$A$3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'Mar14'!$C$3:$AG$3</c:f>
              <c:numCache>
                <c:formatCode>0.0</c:formatCode>
                <c:ptCount val="31"/>
                <c:pt idx="0">
                  <c:v>15</c:v>
                </c:pt>
                <c:pt idx="1">
                  <c:v>6.7110000000000003</c:v>
                </c:pt>
                <c:pt idx="2">
                  <c:v>8.5719999999999992</c:v>
                </c:pt>
                <c:pt idx="3">
                  <c:v>6.0810000000000004</c:v>
                </c:pt>
                <c:pt idx="4">
                  <c:v>15</c:v>
                </c:pt>
                <c:pt idx="5">
                  <c:v>14.976000000000001</c:v>
                </c:pt>
                <c:pt idx="6">
                  <c:v>13.625999999999999</c:v>
                </c:pt>
                <c:pt idx="7">
                  <c:v>13.486000000000001</c:v>
                </c:pt>
                <c:pt idx="8">
                  <c:v>13.329000000000001</c:v>
                </c:pt>
                <c:pt idx="9">
                  <c:v>13.241</c:v>
                </c:pt>
                <c:pt idx="10">
                  <c:v>14.862</c:v>
                </c:pt>
                <c:pt idx="11">
                  <c:v>13.356999999999999</c:v>
                </c:pt>
                <c:pt idx="12">
                  <c:v>13.022</c:v>
                </c:pt>
                <c:pt idx="13">
                  <c:v>12.634</c:v>
                </c:pt>
                <c:pt idx="14">
                  <c:v>10.198</c:v>
                </c:pt>
                <c:pt idx="15">
                  <c:v>14.057</c:v>
                </c:pt>
                <c:pt idx="16">
                  <c:v>13.62</c:v>
                </c:pt>
                <c:pt idx="17">
                  <c:v>13.87</c:v>
                </c:pt>
                <c:pt idx="18">
                  <c:v>15</c:v>
                </c:pt>
                <c:pt idx="19">
                  <c:v>13.831</c:v>
                </c:pt>
                <c:pt idx="20">
                  <c:v>13.406000000000001</c:v>
                </c:pt>
                <c:pt idx="21">
                  <c:v>3.5739999999999998</c:v>
                </c:pt>
                <c:pt idx="22">
                  <c:v>2.4689999999999999</c:v>
                </c:pt>
                <c:pt idx="23">
                  <c:v>15</c:v>
                </c:pt>
                <c:pt idx="24">
                  <c:v>15</c:v>
                </c:pt>
                <c:pt idx="25">
                  <c:v>14.946</c:v>
                </c:pt>
                <c:pt idx="26">
                  <c:v>14.911</c:v>
                </c:pt>
                <c:pt idx="27">
                  <c:v>14.388</c:v>
                </c:pt>
                <c:pt idx="28">
                  <c:v>14.981999999999999</c:v>
                </c:pt>
                <c:pt idx="29">
                  <c:v>14.762</c:v>
                </c:pt>
                <c:pt idx="30">
                  <c:v>13.596</c:v>
                </c:pt>
              </c:numCache>
            </c:numRef>
          </c:val>
        </c:ser>
        <c:ser>
          <c:idx val="1"/>
          <c:order val="1"/>
          <c:tx>
            <c:strRef>
              <c:f>'Mar14'!$A$4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'Mar14'!$C$4:$AG$4</c:f>
              <c:numCache>
                <c:formatCode>General</c:formatCode>
                <c:ptCount val="31"/>
                <c:pt idx="0" formatCode="0.0">
                  <c:v>34.9</c:v>
                </c:pt>
                <c:pt idx="1">
                  <c:v>24.9</c:v>
                </c:pt>
                <c:pt idx="2" formatCode="0.0">
                  <c:v>22.7</c:v>
                </c:pt>
                <c:pt idx="3" formatCode="0.0">
                  <c:v>24.8</c:v>
                </c:pt>
                <c:pt idx="4" formatCode="0.0">
                  <c:v>40.700000000000003</c:v>
                </c:pt>
                <c:pt idx="5" formatCode="0.0">
                  <c:v>71.900000000000006</c:v>
                </c:pt>
                <c:pt idx="6" formatCode="0.0">
                  <c:v>91.5</c:v>
                </c:pt>
                <c:pt idx="7" formatCode="0.0">
                  <c:v>89.3</c:v>
                </c:pt>
                <c:pt idx="8" formatCode="0.0">
                  <c:v>90.4</c:v>
                </c:pt>
                <c:pt idx="9" formatCode="0.0">
                  <c:v>87.8</c:v>
                </c:pt>
                <c:pt idx="10" formatCode="0.0">
                  <c:v>76.7</c:v>
                </c:pt>
                <c:pt idx="11" formatCode="0.0">
                  <c:v>90.1</c:v>
                </c:pt>
                <c:pt idx="12" formatCode="0.0">
                  <c:v>87.7</c:v>
                </c:pt>
                <c:pt idx="13" formatCode="0.0">
                  <c:v>84.3</c:v>
                </c:pt>
                <c:pt idx="14" formatCode="0.0">
                  <c:v>34.200000000000003</c:v>
                </c:pt>
                <c:pt idx="15" formatCode="0.0">
                  <c:v>77.900000000000006</c:v>
                </c:pt>
                <c:pt idx="16" formatCode="0.0">
                  <c:v>96.3</c:v>
                </c:pt>
                <c:pt idx="17" formatCode="0.0">
                  <c:v>86.1</c:v>
                </c:pt>
                <c:pt idx="18" formatCode="0.0">
                  <c:v>85.8</c:v>
                </c:pt>
                <c:pt idx="19" formatCode="0.0">
                  <c:v>90.1</c:v>
                </c:pt>
                <c:pt idx="20" formatCode="0.0">
                  <c:v>87.4</c:v>
                </c:pt>
                <c:pt idx="21" formatCode="0.0">
                  <c:v>12</c:v>
                </c:pt>
                <c:pt idx="22" formatCode="0.0">
                  <c:v>9.6999999999999993</c:v>
                </c:pt>
                <c:pt idx="23" formatCode="0.0">
                  <c:v>46.3</c:v>
                </c:pt>
                <c:pt idx="24" formatCode="0.0">
                  <c:v>79.900000000000006</c:v>
                </c:pt>
                <c:pt idx="25" formatCode="0.0">
                  <c:v>64.3</c:v>
                </c:pt>
                <c:pt idx="26" formatCode="0.0">
                  <c:v>97.9</c:v>
                </c:pt>
                <c:pt idx="27" formatCode="0.0">
                  <c:v>102.2</c:v>
                </c:pt>
                <c:pt idx="28" formatCode="0.0">
                  <c:v>91</c:v>
                </c:pt>
                <c:pt idx="29" formatCode="0.0">
                  <c:v>84.7</c:v>
                </c:pt>
                <c:pt idx="30" formatCode="0.0">
                  <c:v>90.5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20888"/>
        <c:axId val="845827552"/>
        <c:axId val="834400792"/>
      </c:bar3DChart>
      <c:catAx>
        <c:axId val="845820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2755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2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20888"/>
        <c:crossesAt val="1"/>
        <c:crossBetween val="between"/>
      </c:valAx>
      <c:serAx>
        <c:axId val="83440079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2755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April 2014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1730769230769232E-2"/>
          <c:y val="0.23983169705469845"/>
          <c:w val="0.72788461538461535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'Apr14'!$A$3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'Apr14'!$C$3:$AG$3</c:f>
              <c:numCache>
                <c:formatCode>0.0</c:formatCode>
                <c:ptCount val="31"/>
                <c:pt idx="0">
                  <c:v>13.798999999999999</c:v>
                </c:pt>
                <c:pt idx="1">
                  <c:v>14.981999999999999</c:v>
                </c:pt>
                <c:pt idx="2">
                  <c:v>4.835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13.866</c:v>
                </c:pt>
                <c:pt idx="7">
                  <c:v>15</c:v>
                </c:pt>
                <c:pt idx="8">
                  <c:v>14.901</c:v>
                </c:pt>
                <c:pt idx="9">
                  <c:v>14.49</c:v>
                </c:pt>
                <c:pt idx="10">
                  <c:v>14.417</c:v>
                </c:pt>
                <c:pt idx="11">
                  <c:v>15</c:v>
                </c:pt>
                <c:pt idx="12">
                  <c:v>15</c:v>
                </c:pt>
                <c:pt idx="13">
                  <c:v>14.983000000000001</c:v>
                </c:pt>
                <c:pt idx="14">
                  <c:v>14.948</c:v>
                </c:pt>
                <c:pt idx="15">
                  <c:v>14.965999999999999</c:v>
                </c:pt>
                <c:pt idx="16">
                  <c:v>14.962999999999999</c:v>
                </c:pt>
                <c:pt idx="17">
                  <c:v>4.7539999999999996</c:v>
                </c:pt>
                <c:pt idx="18">
                  <c:v>15</c:v>
                </c:pt>
                <c:pt idx="19">
                  <c:v>15</c:v>
                </c:pt>
                <c:pt idx="20">
                  <c:v>4.6420000000000003</c:v>
                </c:pt>
                <c:pt idx="21">
                  <c:v>15</c:v>
                </c:pt>
                <c:pt idx="22">
                  <c:v>15</c:v>
                </c:pt>
                <c:pt idx="23">
                  <c:v>14.992000000000001</c:v>
                </c:pt>
                <c:pt idx="24">
                  <c:v>14.949</c:v>
                </c:pt>
                <c:pt idx="25">
                  <c:v>15</c:v>
                </c:pt>
                <c:pt idx="26">
                  <c:v>12.712</c:v>
                </c:pt>
                <c:pt idx="27">
                  <c:v>5.2889999999999997</c:v>
                </c:pt>
                <c:pt idx="28">
                  <c:v>15</c:v>
                </c:pt>
                <c:pt idx="29">
                  <c:v>7.9180000000000001</c:v>
                </c:pt>
              </c:numCache>
            </c:numRef>
          </c:val>
        </c:ser>
        <c:ser>
          <c:idx val="1"/>
          <c:order val="1"/>
          <c:tx>
            <c:strRef>
              <c:f>'Apr14'!$A$4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'Apr14'!$C$4:$AG$4</c:f>
              <c:numCache>
                <c:formatCode>0.0</c:formatCode>
                <c:ptCount val="31"/>
                <c:pt idx="0">
                  <c:v>90.7</c:v>
                </c:pt>
                <c:pt idx="1">
                  <c:v>86.3</c:v>
                </c:pt>
                <c:pt idx="2">
                  <c:v>26.1</c:v>
                </c:pt>
                <c:pt idx="3">
                  <c:v>73.900000000000006</c:v>
                </c:pt>
                <c:pt idx="4">
                  <c:v>46.6</c:v>
                </c:pt>
                <c:pt idx="5">
                  <c:v>73.599999999999994</c:v>
                </c:pt>
                <c:pt idx="6">
                  <c:v>86.2</c:v>
                </c:pt>
                <c:pt idx="7">
                  <c:v>51.9</c:v>
                </c:pt>
                <c:pt idx="8">
                  <c:v>113.3</c:v>
                </c:pt>
                <c:pt idx="9">
                  <c:v>110.9</c:v>
                </c:pt>
                <c:pt idx="10">
                  <c:v>105.6</c:v>
                </c:pt>
                <c:pt idx="11">
                  <c:v>57.5</c:v>
                </c:pt>
                <c:pt idx="12">
                  <c:v>103.1</c:v>
                </c:pt>
                <c:pt idx="13">
                  <c:v>115.6</c:v>
                </c:pt>
                <c:pt idx="14">
                  <c:v>118.3</c:v>
                </c:pt>
                <c:pt idx="15">
                  <c:v>118.2</c:v>
                </c:pt>
                <c:pt idx="16">
                  <c:v>116.1</c:v>
                </c:pt>
                <c:pt idx="17">
                  <c:v>18.7</c:v>
                </c:pt>
                <c:pt idx="18">
                  <c:v>65.2</c:v>
                </c:pt>
                <c:pt idx="19">
                  <c:v>107.7</c:v>
                </c:pt>
                <c:pt idx="20">
                  <c:v>25.7</c:v>
                </c:pt>
                <c:pt idx="21">
                  <c:v>74.3</c:v>
                </c:pt>
                <c:pt idx="22">
                  <c:v>95.3</c:v>
                </c:pt>
                <c:pt idx="23">
                  <c:v>107.6</c:v>
                </c:pt>
                <c:pt idx="24">
                  <c:v>58.9</c:v>
                </c:pt>
                <c:pt idx="25">
                  <c:v>65.7</c:v>
                </c:pt>
                <c:pt idx="26">
                  <c:v>49.1</c:v>
                </c:pt>
                <c:pt idx="27">
                  <c:v>33.1</c:v>
                </c:pt>
                <c:pt idx="28">
                  <c:v>50.6</c:v>
                </c:pt>
                <c:pt idx="29">
                  <c:v>36.4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27160"/>
        <c:axId val="845825592"/>
        <c:axId val="834410968"/>
      </c:bar3DChart>
      <c:catAx>
        <c:axId val="845827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2559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25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27160"/>
        <c:crossesAt val="1"/>
        <c:crossBetween val="between"/>
      </c:valAx>
      <c:serAx>
        <c:axId val="834410968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2559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Mai 2014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1730769230769232E-2"/>
          <c:y val="0.23983169705469845"/>
          <c:w val="0.72788461538461535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'Mai14'!$A$3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'Mai14'!$C$3:$AG$3</c:f>
              <c:numCache>
                <c:formatCode>0.0</c:formatCode>
                <c:ptCount val="31"/>
                <c:pt idx="0">
                  <c:v>15</c:v>
                </c:pt>
                <c:pt idx="1">
                  <c:v>5.4089999999999998</c:v>
                </c:pt>
                <c:pt idx="2">
                  <c:v>8.0779999999999994</c:v>
                </c:pt>
                <c:pt idx="3">
                  <c:v>15</c:v>
                </c:pt>
                <c:pt idx="4">
                  <c:v>15</c:v>
                </c:pt>
                <c:pt idx="5">
                  <c:v>13.161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14.991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14.84</c:v>
                </c:pt>
                <c:pt idx="20">
                  <c:v>15</c:v>
                </c:pt>
                <c:pt idx="21">
                  <c:v>15</c:v>
                </c:pt>
                <c:pt idx="22">
                  <c:v>14.946999999999999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9.3670000000000009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</c:numCache>
            </c:numRef>
          </c:val>
        </c:ser>
        <c:ser>
          <c:idx val="1"/>
          <c:order val="1"/>
          <c:tx>
            <c:strRef>
              <c:f>'Mai14'!$A$4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'Mai14'!$C$4:$AG$4</c:f>
              <c:numCache>
                <c:formatCode>0.0</c:formatCode>
                <c:ptCount val="31"/>
                <c:pt idx="0">
                  <c:v>58.5</c:v>
                </c:pt>
                <c:pt idx="1">
                  <c:v>28.9</c:v>
                </c:pt>
                <c:pt idx="2">
                  <c:v>31.2</c:v>
                </c:pt>
                <c:pt idx="3">
                  <c:v>75.900000000000006</c:v>
                </c:pt>
                <c:pt idx="4">
                  <c:v>114.8</c:v>
                </c:pt>
                <c:pt idx="5">
                  <c:v>59</c:v>
                </c:pt>
                <c:pt idx="6">
                  <c:v>59.3</c:v>
                </c:pt>
                <c:pt idx="7">
                  <c:v>86.3</c:v>
                </c:pt>
                <c:pt idx="8">
                  <c:v>73.8</c:v>
                </c:pt>
                <c:pt idx="9">
                  <c:v>73.400000000000006</c:v>
                </c:pt>
                <c:pt idx="10">
                  <c:v>87.1</c:v>
                </c:pt>
                <c:pt idx="11">
                  <c:v>85.2</c:v>
                </c:pt>
                <c:pt idx="12">
                  <c:v>52.1</c:v>
                </c:pt>
                <c:pt idx="13">
                  <c:v>42.9</c:v>
                </c:pt>
                <c:pt idx="14">
                  <c:v>73.900000000000006</c:v>
                </c:pt>
                <c:pt idx="15">
                  <c:v>102.5</c:v>
                </c:pt>
                <c:pt idx="16">
                  <c:v>101.4</c:v>
                </c:pt>
                <c:pt idx="17">
                  <c:v>111.5</c:v>
                </c:pt>
                <c:pt idx="18">
                  <c:v>90.3</c:v>
                </c:pt>
                <c:pt idx="19">
                  <c:v>90.5</c:v>
                </c:pt>
                <c:pt idx="20">
                  <c:v>106.4</c:v>
                </c:pt>
                <c:pt idx="21">
                  <c:v>81</c:v>
                </c:pt>
                <c:pt idx="22">
                  <c:v>110.1</c:v>
                </c:pt>
                <c:pt idx="23">
                  <c:v>101.7</c:v>
                </c:pt>
                <c:pt idx="24">
                  <c:v>97.9</c:v>
                </c:pt>
                <c:pt idx="25">
                  <c:v>48.6</c:v>
                </c:pt>
                <c:pt idx="26">
                  <c:v>31.7</c:v>
                </c:pt>
                <c:pt idx="27">
                  <c:v>70</c:v>
                </c:pt>
                <c:pt idx="28">
                  <c:v>79.7</c:v>
                </c:pt>
                <c:pt idx="29">
                  <c:v>75.7</c:v>
                </c:pt>
                <c:pt idx="30">
                  <c:v>124.8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19712"/>
        <c:axId val="845820104"/>
        <c:axId val="834402488"/>
      </c:bar3DChart>
      <c:catAx>
        <c:axId val="84581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2010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20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19712"/>
        <c:crossesAt val="1"/>
        <c:crossBetween val="between"/>
      </c:valAx>
      <c:serAx>
        <c:axId val="834402488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2010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Juni 2014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1730769230769232E-2"/>
          <c:y val="0.23983169705469845"/>
          <c:w val="0.72788461538461535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'Jun14'!$A$3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'Jun14'!$C$3:$AG$3</c:f>
              <c:numCache>
                <c:formatCode>0.0</c:formatCode>
                <c:ptCount val="31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12.778</c:v>
                </c:pt>
                <c:pt idx="4">
                  <c:v>15</c:v>
                </c:pt>
                <c:pt idx="5">
                  <c:v>15</c:v>
                </c:pt>
                <c:pt idx="6">
                  <c:v>14.026</c:v>
                </c:pt>
                <c:pt idx="7">
                  <c:v>13.558</c:v>
                </c:pt>
                <c:pt idx="8">
                  <c:v>13.837999999999999</c:v>
                </c:pt>
                <c:pt idx="9">
                  <c:v>13.791</c:v>
                </c:pt>
                <c:pt idx="10">
                  <c:v>13.832000000000001</c:v>
                </c:pt>
                <c:pt idx="11">
                  <c:v>14.944000000000001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14.996</c:v>
                </c:pt>
                <c:pt idx="20">
                  <c:v>14.552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14.429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</c:numCache>
            </c:numRef>
          </c:val>
        </c:ser>
        <c:ser>
          <c:idx val="1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'Jun14'!$C$4:$AG$4</c:f>
              <c:numCache>
                <c:formatCode>0.0</c:formatCode>
                <c:ptCount val="31"/>
                <c:pt idx="0">
                  <c:v>117.8</c:v>
                </c:pt>
                <c:pt idx="1">
                  <c:v>81</c:v>
                </c:pt>
                <c:pt idx="2">
                  <c:v>85.5</c:v>
                </c:pt>
                <c:pt idx="3">
                  <c:v>41.2</c:v>
                </c:pt>
                <c:pt idx="4">
                  <c:v>118.2</c:v>
                </c:pt>
                <c:pt idx="5">
                  <c:v>105.4</c:v>
                </c:pt>
                <c:pt idx="6">
                  <c:v>107.3</c:v>
                </c:pt>
                <c:pt idx="7">
                  <c:v>114.4</c:v>
                </c:pt>
                <c:pt idx="8">
                  <c:v>83.3</c:v>
                </c:pt>
                <c:pt idx="9">
                  <c:v>98.7</c:v>
                </c:pt>
                <c:pt idx="10">
                  <c:v>105.7</c:v>
                </c:pt>
                <c:pt idx="11">
                  <c:v>95.5</c:v>
                </c:pt>
                <c:pt idx="12">
                  <c:v>110.3</c:v>
                </c:pt>
                <c:pt idx="13">
                  <c:v>107.1</c:v>
                </c:pt>
                <c:pt idx="14">
                  <c:v>65.7</c:v>
                </c:pt>
                <c:pt idx="15">
                  <c:v>114.9</c:v>
                </c:pt>
                <c:pt idx="16">
                  <c:v>81</c:v>
                </c:pt>
                <c:pt idx="17">
                  <c:v>90.6</c:v>
                </c:pt>
                <c:pt idx="18">
                  <c:v>113.3</c:v>
                </c:pt>
                <c:pt idx="19">
                  <c:v>123.1</c:v>
                </c:pt>
                <c:pt idx="20">
                  <c:v>122.6</c:v>
                </c:pt>
                <c:pt idx="21">
                  <c:v>97.3</c:v>
                </c:pt>
                <c:pt idx="22">
                  <c:v>71.599999999999994</c:v>
                </c:pt>
                <c:pt idx="23">
                  <c:v>55.1</c:v>
                </c:pt>
                <c:pt idx="24">
                  <c:v>100.3</c:v>
                </c:pt>
                <c:pt idx="25">
                  <c:v>87.9</c:v>
                </c:pt>
                <c:pt idx="26">
                  <c:v>107.2</c:v>
                </c:pt>
                <c:pt idx="27">
                  <c:v>70.400000000000006</c:v>
                </c:pt>
                <c:pt idx="28">
                  <c:v>44.6</c:v>
                </c:pt>
                <c:pt idx="29">
                  <c:v>106.7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29512"/>
        <c:axId val="845820496"/>
        <c:axId val="834401216"/>
      </c:bar3DChart>
      <c:catAx>
        <c:axId val="845829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2049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20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29512"/>
        <c:crossesAt val="1"/>
        <c:crossBetween val="between"/>
      </c:valAx>
      <c:serAx>
        <c:axId val="834401216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2049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Juli 2014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1730769230769232E-2"/>
          <c:y val="0.23983169705469845"/>
          <c:w val="0.72788461538461535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'Jul14'!$C$3:$AG$3</c:f>
              <c:numCache>
                <c:formatCode>0.0</c:formatCode>
                <c:ptCount val="31"/>
                <c:pt idx="0">
                  <c:v>15</c:v>
                </c:pt>
                <c:pt idx="1">
                  <c:v>5.2279999999999998</c:v>
                </c:pt>
                <c:pt idx="2">
                  <c:v>14.689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5.1779999999999999</c:v>
                </c:pt>
                <c:pt idx="8">
                  <c:v>15</c:v>
                </c:pt>
                <c:pt idx="9">
                  <c:v>5.3460000000000001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13.875</c:v>
                </c:pt>
                <c:pt idx="17">
                  <c:v>14.388</c:v>
                </c:pt>
                <c:pt idx="18">
                  <c:v>15</c:v>
                </c:pt>
                <c:pt idx="19">
                  <c:v>15</c:v>
                </c:pt>
                <c:pt idx="20">
                  <c:v>10.888</c:v>
                </c:pt>
                <c:pt idx="21">
                  <c:v>6.1550000000000002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  <c:pt idx="25">
                  <c:v>14.839</c:v>
                </c:pt>
                <c:pt idx="26">
                  <c:v>15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'Jul14'!$C$4:$AG$4</c:f>
              <c:numCache>
                <c:formatCode>0.0</c:formatCode>
                <c:ptCount val="31"/>
                <c:pt idx="0">
                  <c:v>109.2</c:v>
                </c:pt>
                <c:pt idx="1">
                  <c:v>25.6</c:v>
                </c:pt>
                <c:pt idx="2">
                  <c:v>122.4</c:v>
                </c:pt>
                <c:pt idx="3">
                  <c:v>67.900000000000006</c:v>
                </c:pt>
                <c:pt idx="4">
                  <c:v>86.3</c:v>
                </c:pt>
                <c:pt idx="5">
                  <c:v>86.6</c:v>
                </c:pt>
                <c:pt idx="6">
                  <c:v>60.8</c:v>
                </c:pt>
                <c:pt idx="7">
                  <c:v>23.4</c:v>
                </c:pt>
                <c:pt idx="8">
                  <c:v>36.5</c:v>
                </c:pt>
                <c:pt idx="9">
                  <c:v>26.4</c:v>
                </c:pt>
                <c:pt idx="10">
                  <c:v>44.6</c:v>
                </c:pt>
                <c:pt idx="11">
                  <c:v>80.5</c:v>
                </c:pt>
                <c:pt idx="12">
                  <c:v>78.8</c:v>
                </c:pt>
                <c:pt idx="13">
                  <c:v>77.599999999999994</c:v>
                </c:pt>
                <c:pt idx="14">
                  <c:v>117.3</c:v>
                </c:pt>
                <c:pt idx="15">
                  <c:v>117.1</c:v>
                </c:pt>
                <c:pt idx="16">
                  <c:v>117</c:v>
                </c:pt>
                <c:pt idx="17">
                  <c:v>116</c:v>
                </c:pt>
                <c:pt idx="18">
                  <c:v>95.2</c:v>
                </c:pt>
                <c:pt idx="19">
                  <c:v>39.700000000000003</c:v>
                </c:pt>
                <c:pt idx="20">
                  <c:v>53</c:v>
                </c:pt>
                <c:pt idx="21">
                  <c:v>29</c:v>
                </c:pt>
                <c:pt idx="22">
                  <c:v>78</c:v>
                </c:pt>
                <c:pt idx="23">
                  <c:v>90.9</c:v>
                </c:pt>
                <c:pt idx="24">
                  <c:v>101.4</c:v>
                </c:pt>
                <c:pt idx="25">
                  <c:v>37.200000000000003</c:v>
                </c:pt>
                <c:pt idx="26">
                  <c:v>79</c:v>
                </c:pt>
                <c:pt idx="27">
                  <c:v>66.3</c:v>
                </c:pt>
                <c:pt idx="28">
                  <c:v>62.4</c:v>
                </c:pt>
                <c:pt idx="29">
                  <c:v>32.1</c:v>
                </c:pt>
                <c:pt idx="30">
                  <c:v>86.1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18536"/>
        <c:axId val="845825200"/>
        <c:axId val="834406728"/>
      </c:bar3DChart>
      <c:catAx>
        <c:axId val="845818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2520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25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18536"/>
        <c:crossesAt val="1"/>
        <c:crossBetween val="between"/>
      </c:valAx>
      <c:serAx>
        <c:axId val="834406728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2520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August 2014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1730769230769232E-2"/>
          <c:y val="0.23983169705469845"/>
          <c:w val="0.72788461538461535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'Aug14'!$C$3:$AG$3</c:f>
              <c:numCache>
                <c:formatCode>0.0</c:formatCode>
                <c:ptCount val="31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14.577999999999999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11.571</c:v>
                </c:pt>
                <c:pt idx="25">
                  <c:v>4.9489999999999998</c:v>
                </c:pt>
                <c:pt idx="26">
                  <c:v>15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'Aug14'!$C$4:$AG$4</c:f>
              <c:numCache>
                <c:formatCode>0.0</c:formatCode>
                <c:ptCount val="31"/>
                <c:pt idx="0">
                  <c:v>89.3</c:v>
                </c:pt>
                <c:pt idx="1">
                  <c:v>62</c:v>
                </c:pt>
                <c:pt idx="2">
                  <c:v>61.7</c:v>
                </c:pt>
                <c:pt idx="3">
                  <c:v>72.2</c:v>
                </c:pt>
                <c:pt idx="4">
                  <c:v>70.7</c:v>
                </c:pt>
                <c:pt idx="5">
                  <c:v>80.900000000000006</c:v>
                </c:pt>
                <c:pt idx="6">
                  <c:v>67.8</c:v>
                </c:pt>
                <c:pt idx="7">
                  <c:v>103.5</c:v>
                </c:pt>
                <c:pt idx="8">
                  <c:v>94.2</c:v>
                </c:pt>
                <c:pt idx="9">
                  <c:v>74.599999999999994</c:v>
                </c:pt>
                <c:pt idx="10">
                  <c:v>25.9</c:v>
                </c:pt>
                <c:pt idx="11">
                  <c:v>82.3</c:v>
                </c:pt>
                <c:pt idx="12">
                  <c:v>64.7</c:v>
                </c:pt>
                <c:pt idx="13">
                  <c:v>71.2</c:v>
                </c:pt>
                <c:pt idx="14">
                  <c:v>46.2</c:v>
                </c:pt>
                <c:pt idx="15">
                  <c:v>71.099999999999994</c:v>
                </c:pt>
                <c:pt idx="16">
                  <c:v>100.9</c:v>
                </c:pt>
                <c:pt idx="17">
                  <c:v>113</c:v>
                </c:pt>
                <c:pt idx="18">
                  <c:v>81.3</c:v>
                </c:pt>
                <c:pt idx="19">
                  <c:v>77.400000000000006</c:v>
                </c:pt>
                <c:pt idx="20">
                  <c:v>86.3</c:v>
                </c:pt>
                <c:pt idx="21">
                  <c:v>102.6</c:v>
                </c:pt>
                <c:pt idx="22">
                  <c:v>40.700000000000003</c:v>
                </c:pt>
                <c:pt idx="23">
                  <c:v>86.4</c:v>
                </c:pt>
                <c:pt idx="24">
                  <c:v>45.4</c:v>
                </c:pt>
                <c:pt idx="25">
                  <c:v>18.100000000000001</c:v>
                </c:pt>
                <c:pt idx="26">
                  <c:v>62.6</c:v>
                </c:pt>
                <c:pt idx="27">
                  <c:v>89.7</c:v>
                </c:pt>
                <c:pt idx="28">
                  <c:v>52.1</c:v>
                </c:pt>
                <c:pt idx="29">
                  <c:v>88.9</c:v>
                </c:pt>
                <c:pt idx="30">
                  <c:v>44.8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21280"/>
        <c:axId val="845817752"/>
        <c:axId val="834406304"/>
      </c:bar3DChart>
      <c:catAx>
        <c:axId val="84582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1775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17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21280"/>
        <c:crossesAt val="1"/>
        <c:crossBetween val="between"/>
      </c:valAx>
      <c:serAx>
        <c:axId val="834406304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1775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September 2014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1730769230769232E-2"/>
          <c:y val="0.23983169705469845"/>
          <c:w val="0.72788461538461535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'Sep14'!$C$3:$AG$3</c:f>
              <c:numCache>
                <c:formatCode>0.0</c:formatCode>
                <c:ptCount val="31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13.368</c:v>
                </c:pt>
                <c:pt idx="6">
                  <c:v>14.946</c:v>
                </c:pt>
                <c:pt idx="7">
                  <c:v>13.935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13.08</c:v>
                </c:pt>
                <c:pt idx="16">
                  <c:v>15</c:v>
                </c:pt>
                <c:pt idx="17">
                  <c:v>10.851000000000001</c:v>
                </c:pt>
                <c:pt idx="18">
                  <c:v>14.945</c:v>
                </c:pt>
                <c:pt idx="19">
                  <c:v>14.025</c:v>
                </c:pt>
                <c:pt idx="20">
                  <c:v>15</c:v>
                </c:pt>
                <c:pt idx="21">
                  <c:v>15</c:v>
                </c:pt>
                <c:pt idx="22">
                  <c:v>13.704000000000001</c:v>
                </c:pt>
                <c:pt idx="23">
                  <c:v>12.925000000000001</c:v>
                </c:pt>
                <c:pt idx="24">
                  <c:v>15</c:v>
                </c:pt>
                <c:pt idx="25">
                  <c:v>13.090999999999999</c:v>
                </c:pt>
                <c:pt idx="26">
                  <c:v>12.885999999999999</c:v>
                </c:pt>
                <c:pt idx="27">
                  <c:v>13.137</c:v>
                </c:pt>
                <c:pt idx="28">
                  <c:v>15</c:v>
                </c:pt>
                <c:pt idx="29">
                  <c:v>3.464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'Sep14'!$C$4:$AG$4</c:f>
              <c:numCache>
                <c:formatCode>0.0</c:formatCode>
                <c:ptCount val="31"/>
                <c:pt idx="0">
                  <c:v>70</c:v>
                </c:pt>
                <c:pt idx="1">
                  <c:v>98.9</c:v>
                </c:pt>
                <c:pt idx="2">
                  <c:v>59.3</c:v>
                </c:pt>
                <c:pt idx="3">
                  <c:v>83.5</c:v>
                </c:pt>
                <c:pt idx="4">
                  <c:v>47.5</c:v>
                </c:pt>
                <c:pt idx="5">
                  <c:v>96</c:v>
                </c:pt>
                <c:pt idx="6">
                  <c:v>92.8</c:v>
                </c:pt>
                <c:pt idx="7">
                  <c:v>88.8</c:v>
                </c:pt>
                <c:pt idx="8">
                  <c:v>54.4</c:v>
                </c:pt>
                <c:pt idx="9">
                  <c:v>82.2</c:v>
                </c:pt>
                <c:pt idx="10">
                  <c:v>80.7</c:v>
                </c:pt>
                <c:pt idx="11">
                  <c:v>55.4</c:v>
                </c:pt>
                <c:pt idx="12">
                  <c:v>75.400000000000006</c:v>
                </c:pt>
                <c:pt idx="13">
                  <c:v>98.7</c:v>
                </c:pt>
                <c:pt idx="14">
                  <c:v>84.3</c:v>
                </c:pt>
                <c:pt idx="15">
                  <c:v>93.7</c:v>
                </c:pt>
                <c:pt idx="16">
                  <c:v>58.6</c:v>
                </c:pt>
                <c:pt idx="17">
                  <c:v>39.200000000000003</c:v>
                </c:pt>
                <c:pt idx="18">
                  <c:v>53.4</c:v>
                </c:pt>
                <c:pt idx="19">
                  <c:v>79.3</c:v>
                </c:pt>
                <c:pt idx="20">
                  <c:v>62.4</c:v>
                </c:pt>
                <c:pt idx="21">
                  <c:v>65.7</c:v>
                </c:pt>
                <c:pt idx="22">
                  <c:v>94.5</c:v>
                </c:pt>
                <c:pt idx="23">
                  <c:v>55</c:v>
                </c:pt>
                <c:pt idx="24">
                  <c:v>68.3</c:v>
                </c:pt>
                <c:pt idx="25">
                  <c:v>87.8</c:v>
                </c:pt>
                <c:pt idx="26">
                  <c:v>87.6</c:v>
                </c:pt>
                <c:pt idx="27">
                  <c:v>84.4</c:v>
                </c:pt>
                <c:pt idx="28">
                  <c:v>68.5</c:v>
                </c:pt>
                <c:pt idx="29">
                  <c:v>20.8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28728"/>
        <c:axId val="845824416"/>
        <c:axId val="834408000"/>
      </c:bar3DChart>
      <c:catAx>
        <c:axId val="845828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2441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24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28728"/>
        <c:crossesAt val="1"/>
        <c:crossBetween val="between"/>
      </c:valAx>
      <c:serAx>
        <c:axId val="83440800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2441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Oktober 2014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4038461538461539E-2"/>
          <c:y val="0.23983169705469845"/>
          <c:w val="0.73557692307692313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'Okt14'!$C$3:$AG$3</c:f>
              <c:numCache>
                <c:formatCode>0.0</c:formatCode>
                <c:ptCount val="31"/>
                <c:pt idx="0">
                  <c:v>15</c:v>
                </c:pt>
                <c:pt idx="1">
                  <c:v>15</c:v>
                </c:pt>
                <c:pt idx="2">
                  <c:v>14.939</c:v>
                </c:pt>
                <c:pt idx="3">
                  <c:v>14.679</c:v>
                </c:pt>
                <c:pt idx="4">
                  <c:v>13.384</c:v>
                </c:pt>
                <c:pt idx="5">
                  <c:v>12.61</c:v>
                </c:pt>
                <c:pt idx="6">
                  <c:v>13.725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4.5650000000000004</c:v>
                </c:pt>
                <c:pt idx="13">
                  <c:v>13.212</c:v>
                </c:pt>
                <c:pt idx="14">
                  <c:v>14.308</c:v>
                </c:pt>
                <c:pt idx="15">
                  <c:v>5.0410000000000004</c:v>
                </c:pt>
                <c:pt idx="16">
                  <c:v>15</c:v>
                </c:pt>
                <c:pt idx="17">
                  <c:v>11.747</c:v>
                </c:pt>
                <c:pt idx="18">
                  <c:v>11.667</c:v>
                </c:pt>
                <c:pt idx="19">
                  <c:v>14.103</c:v>
                </c:pt>
                <c:pt idx="20">
                  <c:v>15</c:v>
                </c:pt>
                <c:pt idx="21">
                  <c:v>12.786</c:v>
                </c:pt>
                <c:pt idx="22">
                  <c:v>14.603999999999999</c:v>
                </c:pt>
                <c:pt idx="23">
                  <c:v>11.798</c:v>
                </c:pt>
                <c:pt idx="24">
                  <c:v>15</c:v>
                </c:pt>
                <c:pt idx="25">
                  <c:v>10.6</c:v>
                </c:pt>
                <c:pt idx="26">
                  <c:v>3.6469999999999998</c:v>
                </c:pt>
                <c:pt idx="27">
                  <c:v>10.78</c:v>
                </c:pt>
                <c:pt idx="28">
                  <c:v>10.776999999999999</c:v>
                </c:pt>
                <c:pt idx="29">
                  <c:v>13.521000000000001</c:v>
                </c:pt>
                <c:pt idx="30">
                  <c:v>10.698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'Okt14'!$C$4:$AG$4</c:f>
              <c:numCache>
                <c:formatCode>0.0</c:formatCode>
                <c:ptCount val="31"/>
                <c:pt idx="0">
                  <c:v>64.5</c:v>
                </c:pt>
                <c:pt idx="1">
                  <c:v>72.2</c:v>
                </c:pt>
                <c:pt idx="2">
                  <c:v>67.3</c:v>
                </c:pt>
                <c:pt idx="3">
                  <c:v>67.5</c:v>
                </c:pt>
                <c:pt idx="4">
                  <c:v>58.6</c:v>
                </c:pt>
                <c:pt idx="5">
                  <c:v>73.8</c:v>
                </c:pt>
                <c:pt idx="6">
                  <c:v>35.4</c:v>
                </c:pt>
                <c:pt idx="7">
                  <c:v>50.1</c:v>
                </c:pt>
                <c:pt idx="8">
                  <c:v>65.900000000000006</c:v>
                </c:pt>
                <c:pt idx="9">
                  <c:v>48.8</c:v>
                </c:pt>
                <c:pt idx="10">
                  <c:v>28.1</c:v>
                </c:pt>
                <c:pt idx="11">
                  <c:v>35.5</c:v>
                </c:pt>
                <c:pt idx="12">
                  <c:v>15.1</c:v>
                </c:pt>
                <c:pt idx="13">
                  <c:v>64.3</c:v>
                </c:pt>
                <c:pt idx="14">
                  <c:v>39.1</c:v>
                </c:pt>
                <c:pt idx="15">
                  <c:v>19</c:v>
                </c:pt>
                <c:pt idx="16">
                  <c:v>51.3</c:v>
                </c:pt>
                <c:pt idx="17">
                  <c:v>71.5</c:v>
                </c:pt>
                <c:pt idx="18">
                  <c:v>69.8</c:v>
                </c:pt>
                <c:pt idx="19">
                  <c:v>49.5</c:v>
                </c:pt>
                <c:pt idx="20">
                  <c:v>41</c:v>
                </c:pt>
                <c:pt idx="21">
                  <c:v>23.4</c:v>
                </c:pt>
                <c:pt idx="22">
                  <c:v>61.4</c:v>
                </c:pt>
                <c:pt idx="23">
                  <c:v>69.599999999999994</c:v>
                </c:pt>
                <c:pt idx="24">
                  <c:v>23.4</c:v>
                </c:pt>
                <c:pt idx="25">
                  <c:v>29.3</c:v>
                </c:pt>
                <c:pt idx="26">
                  <c:v>15.2</c:v>
                </c:pt>
                <c:pt idx="27">
                  <c:v>61.9</c:v>
                </c:pt>
                <c:pt idx="28">
                  <c:v>63</c:v>
                </c:pt>
                <c:pt idx="29">
                  <c:v>49.1</c:v>
                </c:pt>
                <c:pt idx="30">
                  <c:v>61.6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26768"/>
        <c:axId val="845829120"/>
        <c:axId val="834398672"/>
      </c:bar3DChart>
      <c:catAx>
        <c:axId val="84582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2912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29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26768"/>
        <c:crossesAt val="1"/>
        <c:crossBetween val="between"/>
      </c:valAx>
      <c:serAx>
        <c:axId val="83439867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2912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November 2014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4038461538461539E-2"/>
          <c:y val="0.23983169705469845"/>
          <c:w val="0.73557692307692313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'Nov14'!$C$3:$AG$3</c:f>
              <c:numCache>
                <c:formatCode>0.0</c:formatCode>
                <c:ptCount val="31"/>
                <c:pt idx="0">
                  <c:v>11.403</c:v>
                </c:pt>
                <c:pt idx="1">
                  <c:v>10.72</c:v>
                </c:pt>
                <c:pt idx="2">
                  <c:v>14.927</c:v>
                </c:pt>
                <c:pt idx="3">
                  <c:v>11.061999999999999</c:v>
                </c:pt>
                <c:pt idx="4">
                  <c:v>1.006</c:v>
                </c:pt>
                <c:pt idx="5">
                  <c:v>10.943</c:v>
                </c:pt>
                <c:pt idx="6">
                  <c:v>11.907999999999999</c:v>
                </c:pt>
                <c:pt idx="7">
                  <c:v>10.692</c:v>
                </c:pt>
                <c:pt idx="8">
                  <c:v>9.3420000000000005</c:v>
                </c:pt>
                <c:pt idx="9">
                  <c:v>2.6110000000000002</c:v>
                </c:pt>
                <c:pt idx="10">
                  <c:v>5.5659999999999998</c:v>
                </c:pt>
                <c:pt idx="11">
                  <c:v>12.228</c:v>
                </c:pt>
                <c:pt idx="12">
                  <c:v>12.792999999999999</c:v>
                </c:pt>
                <c:pt idx="13">
                  <c:v>3.915</c:v>
                </c:pt>
                <c:pt idx="14">
                  <c:v>7.7610000000000001</c:v>
                </c:pt>
                <c:pt idx="15">
                  <c:v>11.750999999999999</c:v>
                </c:pt>
                <c:pt idx="16">
                  <c:v>6.9880000000000004</c:v>
                </c:pt>
                <c:pt idx="17">
                  <c:v>14.952</c:v>
                </c:pt>
                <c:pt idx="18">
                  <c:v>10.205</c:v>
                </c:pt>
                <c:pt idx="19">
                  <c:v>14.161</c:v>
                </c:pt>
                <c:pt idx="20">
                  <c:v>11.382</c:v>
                </c:pt>
                <c:pt idx="21">
                  <c:v>9.7490000000000006</c:v>
                </c:pt>
                <c:pt idx="22">
                  <c:v>9.0009999999999994</c:v>
                </c:pt>
                <c:pt idx="23">
                  <c:v>8.5269999999999992</c:v>
                </c:pt>
                <c:pt idx="24">
                  <c:v>1.9139999999999999</c:v>
                </c:pt>
                <c:pt idx="25">
                  <c:v>4.7699999999999996</c:v>
                </c:pt>
                <c:pt idx="26">
                  <c:v>12.323</c:v>
                </c:pt>
                <c:pt idx="27">
                  <c:v>2.8879999999999999</c:v>
                </c:pt>
                <c:pt idx="28">
                  <c:v>2.3050000000000002</c:v>
                </c:pt>
                <c:pt idx="29">
                  <c:v>9.2219999999999995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'Nov14'!$C$4:$AG$4</c:f>
              <c:numCache>
                <c:formatCode>0.0</c:formatCode>
                <c:ptCount val="31"/>
                <c:pt idx="0">
                  <c:v>60.8</c:v>
                </c:pt>
                <c:pt idx="1">
                  <c:v>59.8</c:v>
                </c:pt>
                <c:pt idx="2">
                  <c:v>41.8</c:v>
                </c:pt>
                <c:pt idx="3">
                  <c:v>15.2</c:v>
                </c:pt>
                <c:pt idx="4">
                  <c:v>4</c:v>
                </c:pt>
                <c:pt idx="5">
                  <c:v>18.399999999999999</c:v>
                </c:pt>
                <c:pt idx="6">
                  <c:v>51.4</c:v>
                </c:pt>
                <c:pt idx="7">
                  <c:v>57.5</c:v>
                </c:pt>
                <c:pt idx="8">
                  <c:v>24.4</c:v>
                </c:pt>
                <c:pt idx="9">
                  <c:v>9.6999999999999993</c:v>
                </c:pt>
                <c:pt idx="10">
                  <c:v>11.7</c:v>
                </c:pt>
                <c:pt idx="11">
                  <c:v>14.6</c:v>
                </c:pt>
                <c:pt idx="12">
                  <c:v>40.799999999999997</c:v>
                </c:pt>
                <c:pt idx="13">
                  <c:v>14.8</c:v>
                </c:pt>
                <c:pt idx="14">
                  <c:v>11.4</c:v>
                </c:pt>
                <c:pt idx="15">
                  <c:v>39.4</c:v>
                </c:pt>
                <c:pt idx="16">
                  <c:v>16.3</c:v>
                </c:pt>
                <c:pt idx="17">
                  <c:v>28.1</c:v>
                </c:pt>
                <c:pt idx="18">
                  <c:v>46.3</c:v>
                </c:pt>
                <c:pt idx="19">
                  <c:v>33.1</c:v>
                </c:pt>
                <c:pt idx="20">
                  <c:v>34</c:v>
                </c:pt>
                <c:pt idx="21">
                  <c:v>46.6</c:v>
                </c:pt>
                <c:pt idx="22">
                  <c:v>31</c:v>
                </c:pt>
                <c:pt idx="23">
                  <c:v>38.299999999999997</c:v>
                </c:pt>
                <c:pt idx="24">
                  <c:v>6.5</c:v>
                </c:pt>
                <c:pt idx="25">
                  <c:v>13.9</c:v>
                </c:pt>
                <c:pt idx="26">
                  <c:v>27.1</c:v>
                </c:pt>
                <c:pt idx="27">
                  <c:v>8.6999999999999993</c:v>
                </c:pt>
                <c:pt idx="28">
                  <c:v>6.3</c:v>
                </c:pt>
                <c:pt idx="29">
                  <c:v>20.6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30688"/>
        <c:axId val="845840488"/>
        <c:axId val="834422840"/>
      </c:bar3DChart>
      <c:catAx>
        <c:axId val="84583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4048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40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30688"/>
        <c:crossesAt val="1"/>
        <c:crossBetween val="between"/>
      </c:valAx>
      <c:serAx>
        <c:axId val="83442284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4048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September 2012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5769230769230772E-2"/>
          <c:y val="0.23842917251051893"/>
          <c:w val="0.7740384615384615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'Sep12'!$A$3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'Sep12'!$C$3:$AG$3</c:f>
              <c:numCache>
                <c:formatCode>0.0</c:formatCode>
                <c:ptCount val="31"/>
                <c:pt idx="29">
                  <c:v>6.3659999999999997</c:v>
                </c:pt>
              </c:numCache>
            </c:numRef>
          </c:val>
        </c:ser>
        <c:ser>
          <c:idx val="1"/>
          <c:order val="1"/>
          <c:tx>
            <c:strRef>
              <c:f>'Sep12'!$A$4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'Sep12'!$C$4:$AG$4</c:f>
              <c:numCache>
                <c:formatCode>General</c:formatCode>
                <c:ptCount val="31"/>
                <c:pt idx="17">
                  <c:v>0.3</c:v>
                </c:pt>
                <c:pt idx="18">
                  <c:v>6.7</c:v>
                </c:pt>
                <c:pt idx="19">
                  <c:v>16.100000000000001</c:v>
                </c:pt>
                <c:pt idx="20">
                  <c:v>15.4</c:v>
                </c:pt>
                <c:pt idx="21">
                  <c:v>3.9</c:v>
                </c:pt>
                <c:pt idx="22">
                  <c:v>10.5</c:v>
                </c:pt>
                <c:pt idx="23">
                  <c:v>6.4</c:v>
                </c:pt>
                <c:pt idx="24">
                  <c:v>11.3</c:v>
                </c:pt>
                <c:pt idx="25">
                  <c:v>4.5</c:v>
                </c:pt>
                <c:pt idx="26">
                  <c:v>15.7</c:v>
                </c:pt>
                <c:pt idx="27">
                  <c:v>15.5</c:v>
                </c:pt>
                <c:pt idx="28">
                  <c:v>5.3</c:v>
                </c:pt>
                <c:pt idx="29">
                  <c:v>19.3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793840"/>
        <c:axId val="845802856"/>
        <c:axId val="834379592"/>
      </c:bar3DChart>
      <c:catAx>
        <c:axId val="84579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0285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02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93840"/>
        <c:crossesAt val="1"/>
        <c:crossBetween val="between"/>
      </c:valAx>
      <c:serAx>
        <c:axId val="83437959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0285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3921932279126266"/>
          <c:y val="0.56663083690920002"/>
          <c:w val="0.98797975196751797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Dezember 2014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4038461538461539E-2"/>
          <c:y val="0.23983169705469845"/>
          <c:w val="0.73557692307692313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'Dez14'!$C$3:$AG$3</c:f>
              <c:numCache>
                <c:formatCode>0.0</c:formatCode>
                <c:ptCount val="31"/>
                <c:pt idx="0">
                  <c:v>2.2130000000000001</c:v>
                </c:pt>
                <c:pt idx="1">
                  <c:v>3.798</c:v>
                </c:pt>
                <c:pt idx="2">
                  <c:v>2.359</c:v>
                </c:pt>
                <c:pt idx="3">
                  <c:v>2.1749999999999998</c:v>
                </c:pt>
                <c:pt idx="4">
                  <c:v>1.7869999999999999</c:v>
                </c:pt>
                <c:pt idx="5">
                  <c:v>1.992</c:v>
                </c:pt>
                <c:pt idx="6">
                  <c:v>1.411</c:v>
                </c:pt>
                <c:pt idx="7">
                  <c:v>4.4729999999999999</c:v>
                </c:pt>
                <c:pt idx="8">
                  <c:v>3.6850000000000001</c:v>
                </c:pt>
                <c:pt idx="9">
                  <c:v>10.599</c:v>
                </c:pt>
                <c:pt idx="10">
                  <c:v>10.836</c:v>
                </c:pt>
                <c:pt idx="11">
                  <c:v>10.087</c:v>
                </c:pt>
                <c:pt idx="12">
                  <c:v>9.7270000000000003</c:v>
                </c:pt>
                <c:pt idx="13">
                  <c:v>4.1399999999999997</c:v>
                </c:pt>
                <c:pt idx="14">
                  <c:v>4.8970000000000002</c:v>
                </c:pt>
                <c:pt idx="15">
                  <c:v>3.133</c:v>
                </c:pt>
                <c:pt idx="16">
                  <c:v>1.3149999999999999</c:v>
                </c:pt>
                <c:pt idx="17">
                  <c:v>1.032</c:v>
                </c:pt>
                <c:pt idx="18">
                  <c:v>11.79</c:v>
                </c:pt>
                <c:pt idx="19">
                  <c:v>10.34</c:v>
                </c:pt>
                <c:pt idx="20">
                  <c:v>9.766</c:v>
                </c:pt>
                <c:pt idx="21">
                  <c:v>9.4450000000000003</c:v>
                </c:pt>
                <c:pt idx="22">
                  <c:v>8.9849999999999994</c:v>
                </c:pt>
                <c:pt idx="23">
                  <c:v>9.08</c:v>
                </c:pt>
                <c:pt idx="24">
                  <c:v>10.406000000000001</c:v>
                </c:pt>
                <c:pt idx="25">
                  <c:v>11.138999999999999</c:v>
                </c:pt>
                <c:pt idx="26">
                  <c:v>2.7160000000000002</c:v>
                </c:pt>
                <c:pt idx="27">
                  <c:v>2.7160000000000002</c:v>
                </c:pt>
                <c:pt idx="28">
                  <c:v>2.7160000000000002</c:v>
                </c:pt>
                <c:pt idx="30">
                  <c:v>0.23499999999999999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'Dez14'!$C$4:$AG$4</c:f>
              <c:numCache>
                <c:formatCode>0.0</c:formatCode>
                <c:ptCount val="31"/>
                <c:pt idx="0">
                  <c:v>6.5</c:v>
                </c:pt>
                <c:pt idx="1">
                  <c:v>11.3</c:v>
                </c:pt>
                <c:pt idx="2">
                  <c:v>9.4</c:v>
                </c:pt>
                <c:pt idx="3">
                  <c:v>7.5</c:v>
                </c:pt>
                <c:pt idx="4">
                  <c:v>5.2</c:v>
                </c:pt>
                <c:pt idx="5">
                  <c:v>7.1</c:v>
                </c:pt>
                <c:pt idx="6">
                  <c:v>4.8</c:v>
                </c:pt>
                <c:pt idx="7">
                  <c:v>11.6</c:v>
                </c:pt>
                <c:pt idx="8">
                  <c:v>9.1999999999999993</c:v>
                </c:pt>
                <c:pt idx="9">
                  <c:v>12.2</c:v>
                </c:pt>
                <c:pt idx="10">
                  <c:v>27.2</c:v>
                </c:pt>
                <c:pt idx="11">
                  <c:v>34.200000000000003</c:v>
                </c:pt>
                <c:pt idx="12">
                  <c:v>23.3</c:v>
                </c:pt>
                <c:pt idx="13">
                  <c:v>9.9</c:v>
                </c:pt>
                <c:pt idx="14">
                  <c:v>13.6</c:v>
                </c:pt>
                <c:pt idx="15">
                  <c:v>11.3</c:v>
                </c:pt>
                <c:pt idx="16">
                  <c:v>4.9000000000000004</c:v>
                </c:pt>
                <c:pt idx="17">
                  <c:v>4.2</c:v>
                </c:pt>
                <c:pt idx="18">
                  <c:v>24.4</c:v>
                </c:pt>
                <c:pt idx="19">
                  <c:v>43.4</c:v>
                </c:pt>
                <c:pt idx="20">
                  <c:v>39.799999999999997</c:v>
                </c:pt>
                <c:pt idx="21">
                  <c:v>38</c:v>
                </c:pt>
                <c:pt idx="22">
                  <c:v>43.5</c:v>
                </c:pt>
                <c:pt idx="23">
                  <c:v>34.4</c:v>
                </c:pt>
                <c:pt idx="24">
                  <c:v>15.1</c:v>
                </c:pt>
                <c:pt idx="25">
                  <c:v>25.1</c:v>
                </c:pt>
                <c:pt idx="26">
                  <c:v>2.7</c:v>
                </c:pt>
                <c:pt idx="27">
                  <c:v>1.3</c:v>
                </c:pt>
                <c:pt idx="28">
                  <c:v>1.5</c:v>
                </c:pt>
                <c:pt idx="30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42448"/>
        <c:axId val="845832648"/>
        <c:axId val="834414360"/>
      </c:bar3DChart>
      <c:catAx>
        <c:axId val="84584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3264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32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42448"/>
        <c:crossesAt val="1"/>
        <c:crossBetween val="between"/>
      </c:valAx>
      <c:serAx>
        <c:axId val="83441436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3264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Januar 2015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4038461538461539E-2"/>
          <c:y val="0.23983169705469845"/>
          <c:w val="0.73557692307692313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'Jan15'!$C$3:$AG$3</c:f>
              <c:numCache>
                <c:formatCode>0.0</c:formatCode>
                <c:ptCount val="31"/>
                <c:pt idx="3">
                  <c:v>11.744</c:v>
                </c:pt>
                <c:pt idx="4">
                  <c:v>9.343</c:v>
                </c:pt>
                <c:pt idx="5">
                  <c:v>9.7370000000000001</c:v>
                </c:pt>
                <c:pt idx="6">
                  <c:v>11.526</c:v>
                </c:pt>
                <c:pt idx="7">
                  <c:v>9.3970000000000002</c:v>
                </c:pt>
                <c:pt idx="8">
                  <c:v>2.7869999999999999</c:v>
                </c:pt>
                <c:pt idx="9">
                  <c:v>9.9440000000000008</c:v>
                </c:pt>
                <c:pt idx="10">
                  <c:v>13.141999999999999</c:v>
                </c:pt>
                <c:pt idx="11">
                  <c:v>3.4780000000000002</c:v>
                </c:pt>
                <c:pt idx="12">
                  <c:v>9.3789999999999996</c:v>
                </c:pt>
                <c:pt idx="13">
                  <c:v>12.743</c:v>
                </c:pt>
                <c:pt idx="14">
                  <c:v>10.805</c:v>
                </c:pt>
                <c:pt idx="15">
                  <c:v>4.79</c:v>
                </c:pt>
                <c:pt idx="16">
                  <c:v>1.3280000000000001</c:v>
                </c:pt>
                <c:pt idx="17">
                  <c:v>12.151999999999999</c:v>
                </c:pt>
                <c:pt idx="18">
                  <c:v>5.2430000000000003</c:v>
                </c:pt>
                <c:pt idx="19">
                  <c:v>0.66900000000000004</c:v>
                </c:pt>
                <c:pt idx="20">
                  <c:v>2.5510000000000002</c:v>
                </c:pt>
                <c:pt idx="21">
                  <c:v>2.056</c:v>
                </c:pt>
                <c:pt idx="22">
                  <c:v>1.4390000000000001</c:v>
                </c:pt>
                <c:pt idx="23">
                  <c:v>10.519</c:v>
                </c:pt>
                <c:pt idx="24">
                  <c:v>1.143</c:v>
                </c:pt>
                <c:pt idx="25">
                  <c:v>0.442</c:v>
                </c:pt>
                <c:pt idx="27">
                  <c:v>0.47099999999999997</c:v>
                </c:pt>
                <c:pt idx="28">
                  <c:v>0.252</c:v>
                </c:pt>
                <c:pt idx="29">
                  <c:v>0.95699999999999996</c:v>
                </c:pt>
                <c:pt idx="30">
                  <c:v>0.80900000000000005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'Jan15'!$C$4:$AG$4</c:f>
              <c:numCache>
                <c:formatCode>0.0</c:formatCode>
                <c:ptCount val="31"/>
                <c:pt idx="3">
                  <c:v>25.6</c:v>
                </c:pt>
                <c:pt idx="4">
                  <c:v>46.1</c:v>
                </c:pt>
                <c:pt idx="5">
                  <c:v>45.1</c:v>
                </c:pt>
                <c:pt idx="6">
                  <c:v>42.8</c:v>
                </c:pt>
                <c:pt idx="7">
                  <c:v>39.6</c:v>
                </c:pt>
                <c:pt idx="8">
                  <c:v>7.6</c:v>
                </c:pt>
                <c:pt idx="9">
                  <c:v>42.9</c:v>
                </c:pt>
                <c:pt idx="10">
                  <c:v>22.4</c:v>
                </c:pt>
                <c:pt idx="11">
                  <c:v>14.1</c:v>
                </c:pt>
                <c:pt idx="12">
                  <c:v>48.1</c:v>
                </c:pt>
                <c:pt idx="13">
                  <c:v>16.399999999999999</c:v>
                </c:pt>
                <c:pt idx="14">
                  <c:v>27.9</c:v>
                </c:pt>
                <c:pt idx="15">
                  <c:v>12.5</c:v>
                </c:pt>
                <c:pt idx="16">
                  <c:v>5.3</c:v>
                </c:pt>
                <c:pt idx="17">
                  <c:v>43.1</c:v>
                </c:pt>
                <c:pt idx="18">
                  <c:v>14.7</c:v>
                </c:pt>
                <c:pt idx="19">
                  <c:v>2.2000000000000002</c:v>
                </c:pt>
                <c:pt idx="20">
                  <c:v>8.8000000000000007</c:v>
                </c:pt>
                <c:pt idx="21">
                  <c:v>8.1</c:v>
                </c:pt>
                <c:pt idx="22">
                  <c:v>5.5</c:v>
                </c:pt>
                <c:pt idx="23">
                  <c:v>18.2</c:v>
                </c:pt>
                <c:pt idx="24">
                  <c:v>2.8</c:v>
                </c:pt>
                <c:pt idx="25">
                  <c:v>2</c:v>
                </c:pt>
                <c:pt idx="27">
                  <c:v>1.4</c:v>
                </c:pt>
                <c:pt idx="28">
                  <c:v>1.1000000000000001</c:v>
                </c:pt>
                <c:pt idx="29">
                  <c:v>2.4</c:v>
                </c:pt>
                <c:pt idx="30">
                  <c:v>2.9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33824"/>
        <c:axId val="845842056"/>
        <c:axId val="834415632"/>
      </c:bar3DChart>
      <c:catAx>
        <c:axId val="84583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4205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42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33824"/>
        <c:crossesAt val="1"/>
        <c:crossBetween val="between"/>
      </c:valAx>
      <c:serAx>
        <c:axId val="83441563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4205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Februar 2015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4038461538461539E-2"/>
          <c:y val="0.23983169705469845"/>
          <c:w val="0.73557692307692313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'Feb15'!$C$3:$AG$3</c:f>
              <c:numCache>
                <c:formatCode>0.0</c:formatCode>
                <c:ptCount val="31"/>
                <c:pt idx="1">
                  <c:v>0.35599999999999998</c:v>
                </c:pt>
                <c:pt idx="2">
                  <c:v>0.62</c:v>
                </c:pt>
                <c:pt idx="3">
                  <c:v>0.308</c:v>
                </c:pt>
                <c:pt idx="4">
                  <c:v>0.36099999999999999</c:v>
                </c:pt>
                <c:pt idx="5">
                  <c:v>0.28000000000000003</c:v>
                </c:pt>
                <c:pt idx="6">
                  <c:v>0.251</c:v>
                </c:pt>
                <c:pt idx="7">
                  <c:v>0.57599999999999996</c:v>
                </c:pt>
                <c:pt idx="8">
                  <c:v>0.84299999999999997</c:v>
                </c:pt>
                <c:pt idx="9">
                  <c:v>3.9</c:v>
                </c:pt>
                <c:pt idx="10">
                  <c:v>8.7799999999999994</c:v>
                </c:pt>
                <c:pt idx="11">
                  <c:v>12.221</c:v>
                </c:pt>
                <c:pt idx="12">
                  <c:v>10.945</c:v>
                </c:pt>
                <c:pt idx="13">
                  <c:v>15</c:v>
                </c:pt>
                <c:pt idx="14">
                  <c:v>14.052</c:v>
                </c:pt>
                <c:pt idx="15">
                  <c:v>13.177</c:v>
                </c:pt>
                <c:pt idx="16">
                  <c:v>8.9860000000000007</c:v>
                </c:pt>
                <c:pt idx="17">
                  <c:v>2.8450000000000002</c:v>
                </c:pt>
                <c:pt idx="18">
                  <c:v>12.478</c:v>
                </c:pt>
                <c:pt idx="19">
                  <c:v>12.661</c:v>
                </c:pt>
                <c:pt idx="20">
                  <c:v>4.9219999999999997</c:v>
                </c:pt>
                <c:pt idx="21">
                  <c:v>0.46400000000000002</c:v>
                </c:pt>
                <c:pt idx="22">
                  <c:v>0.73899999999999999</c:v>
                </c:pt>
                <c:pt idx="23">
                  <c:v>5.181</c:v>
                </c:pt>
                <c:pt idx="24">
                  <c:v>14.784000000000001</c:v>
                </c:pt>
                <c:pt idx="25">
                  <c:v>13.294</c:v>
                </c:pt>
                <c:pt idx="26">
                  <c:v>1.6579999999999999</c:v>
                </c:pt>
                <c:pt idx="27">
                  <c:v>15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'Feb15'!$C$4:$AG$4</c:f>
              <c:numCache>
                <c:formatCode>0.0</c:formatCode>
                <c:ptCount val="31"/>
                <c:pt idx="1">
                  <c:v>1</c:v>
                </c:pt>
                <c:pt idx="2">
                  <c:v>2.2000000000000002</c:v>
                </c:pt>
                <c:pt idx="3">
                  <c:v>1.5</c:v>
                </c:pt>
                <c:pt idx="4">
                  <c:v>1.4</c:v>
                </c:pt>
                <c:pt idx="5">
                  <c:v>1.3</c:v>
                </c:pt>
                <c:pt idx="6">
                  <c:v>1.3</c:v>
                </c:pt>
                <c:pt idx="7">
                  <c:v>1.7</c:v>
                </c:pt>
                <c:pt idx="8">
                  <c:v>3.1</c:v>
                </c:pt>
                <c:pt idx="9">
                  <c:v>19.899999999999999</c:v>
                </c:pt>
                <c:pt idx="10">
                  <c:v>38.9</c:v>
                </c:pt>
                <c:pt idx="11">
                  <c:v>58.4</c:v>
                </c:pt>
                <c:pt idx="12">
                  <c:v>56.7</c:v>
                </c:pt>
                <c:pt idx="13">
                  <c:v>45.1</c:v>
                </c:pt>
                <c:pt idx="14">
                  <c:v>43.9</c:v>
                </c:pt>
                <c:pt idx="15">
                  <c:v>41.2</c:v>
                </c:pt>
                <c:pt idx="16">
                  <c:v>28.8</c:v>
                </c:pt>
                <c:pt idx="17">
                  <c:v>14.7</c:v>
                </c:pt>
                <c:pt idx="18">
                  <c:v>66.8</c:v>
                </c:pt>
                <c:pt idx="19">
                  <c:v>77.7</c:v>
                </c:pt>
                <c:pt idx="20">
                  <c:v>13.3</c:v>
                </c:pt>
                <c:pt idx="21">
                  <c:v>2.5</c:v>
                </c:pt>
                <c:pt idx="22">
                  <c:v>3.9</c:v>
                </c:pt>
                <c:pt idx="23">
                  <c:v>22.3</c:v>
                </c:pt>
                <c:pt idx="24">
                  <c:v>77.900000000000006</c:v>
                </c:pt>
                <c:pt idx="25">
                  <c:v>82.4</c:v>
                </c:pt>
                <c:pt idx="26" formatCode="General">
                  <c:v>6.5</c:v>
                </c:pt>
                <c:pt idx="27">
                  <c:v>35.6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33040"/>
        <c:axId val="845841664"/>
        <c:axId val="834416056"/>
      </c:bar3DChart>
      <c:catAx>
        <c:axId val="84583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4166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41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33040"/>
        <c:crossesAt val="1"/>
        <c:crossBetween val="between"/>
      </c:valAx>
      <c:serAx>
        <c:axId val="834416056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4166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März 2015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1730769230769232E-2"/>
          <c:y val="0.23983169705469845"/>
          <c:w val="0.72788461538461535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'Mar15'!$C$3:$AG$3</c:f>
              <c:numCache>
                <c:formatCode>0.0</c:formatCode>
                <c:ptCount val="31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12.122</c:v>
                </c:pt>
                <c:pt idx="4">
                  <c:v>15</c:v>
                </c:pt>
                <c:pt idx="5">
                  <c:v>13.752000000000001</c:v>
                </c:pt>
                <c:pt idx="6">
                  <c:v>14.356999999999999</c:v>
                </c:pt>
                <c:pt idx="7">
                  <c:v>14.076000000000001</c:v>
                </c:pt>
                <c:pt idx="8">
                  <c:v>13.227</c:v>
                </c:pt>
                <c:pt idx="9">
                  <c:v>15</c:v>
                </c:pt>
                <c:pt idx="10">
                  <c:v>13.805999999999999</c:v>
                </c:pt>
                <c:pt idx="11">
                  <c:v>14.29</c:v>
                </c:pt>
                <c:pt idx="12">
                  <c:v>13.586</c:v>
                </c:pt>
                <c:pt idx="13">
                  <c:v>12.981999999999999</c:v>
                </c:pt>
                <c:pt idx="14">
                  <c:v>14.992000000000001</c:v>
                </c:pt>
                <c:pt idx="15">
                  <c:v>14.052</c:v>
                </c:pt>
                <c:pt idx="16">
                  <c:v>13.699</c:v>
                </c:pt>
                <c:pt idx="17">
                  <c:v>13.335000000000001</c:v>
                </c:pt>
                <c:pt idx="18">
                  <c:v>13.834</c:v>
                </c:pt>
                <c:pt idx="19">
                  <c:v>13.074999999999999</c:v>
                </c:pt>
                <c:pt idx="20">
                  <c:v>3.1309999999999998</c:v>
                </c:pt>
                <c:pt idx="21">
                  <c:v>15</c:v>
                </c:pt>
                <c:pt idx="22">
                  <c:v>15</c:v>
                </c:pt>
                <c:pt idx="23">
                  <c:v>14.992000000000001</c:v>
                </c:pt>
                <c:pt idx="24">
                  <c:v>5.4589999999999996</c:v>
                </c:pt>
                <c:pt idx="25">
                  <c:v>8.7729999999999997</c:v>
                </c:pt>
                <c:pt idx="26">
                  <c:v>15</c:v>
                </c:pt>
                <c:pt idx="27">
                  <c:v>15</c:v>
                </c:pt>
                <c:pt idx="28">
                  <c:v>13.763999999999999</c:v>
                </c:pt>
                <c:pt idx="29">
                  <c:v>15</c:v>
                </c:pt>
                <c:pt idx="30">
                  <c:v>14.237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'Mar15'!$C$4:$AG$4</c:f>
              <c:numCache>
                <c:formatCode>0.0</c:formatCode>
                <c:ptCount val="31"/>
                <c:pt idx="0">
                  <c:v>32.5</c:v>
                </c:pt>
                <c:pt idx="1">
                  <c:v>40.799999999999997</c:v>
                </c:pt>
                <c:pt idx="2">
                  <c:v>70.900000000000006</c:v>
                </c:pt>
                <c:pt idx="3">
                  <c:v>28.8</c:v>
                </c:pt>
                <c:pt idx="4">
                  <c:v>64.099999999999994</c:v>
                </c:pt>
                <c:pt idx="5">
                  <c:v>91.4</c:v>
                </c:pt>
                <c:pt idx="6">
                  <c:v>80.400000000000006</c:v>
                </c:pt>
                <c:pt idx="7">
                  <c:v>80.900000000000006</c:v>
                </c:pt>
                <c:pt idx="8">
                  <c:v>86.2</c:v>
                </c:pt>
                <c:pt idx="9">
                  <c:v>65.5</c:v>
                </c:pt>
                <c:pt idx="10">
                  <c:v>71.2</c:v>
                </c:pt>
                <c:pt idx="11">
                  <c:v>95.7</c:v>
                </c:pt>
                <c:pt idx="12">
                  <c:v>88.1</c:v>
                </c:pt>
                <c:pt idx="13">
                  <c:v>69.8</c:v>
                </c:pt>
                <c:pt idx="14">
                  <c:v>70.400000000000006</c:v>
                </c:pt>
                <c:pt idx="15">
                  <c:v>46.7</c:v>
                </c:pt>
                <c:pt idx="16">
                  <c:v>83.5</c:v>
                </c:pt>
                <c:pt idx="17">
                  <c:v>88.5</c:v>
                </c:pt>
                <c:pt idx="18">
                  <c:v>75.900000000000006</c:v>
                </c:pt>
                <c:pt idx="19">
                  <c:v>75</c:v>
                </c:pt>
                <c:pt idx="20">
                  <c:v>13</c:v>
                </c:pt>
                <c:pt idx="21">
                  <c:v>53.1</c:v>
                </c:pt>
                <c:pt idx="22">
                  <c:v>97.8</c:v>
                </c:pt>
                <c:pt idx="23">
                  <c:v>84.8</c:v>
                </c:pt>
                <c:pt idx="24">
                  <c:v>25.5</c:v>
                </c:pt>
                <c:pt idx="25">
                  <c:v>25.4</c:v>
                </c:pt>
                <c:pt idx="26" formatCode="General">
                  <c:v>63.9</c:v>
                </c:pt>
                <c:pt idx="27">
                  <c:v>71.400000000000006</c:v>
                </c:pt>
                <c:pt idx="28">
                  <c:v>31.4</c:v>
                </c:pt>
                <c:pt idx="29">
                  <c:v>33.6</c:v>
                </c:pt>
                <c:pt idx="30">
                  <c:v>37.4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39312"/>
        <c:axId val="845831472"/>
        <c:axId val="834418176"/>
      </c:bar3DChart>
      <c:catAx>
        <c:axId val="84583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3147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31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39312"/>
        <c:crossesAt val="1"/>
        <c:crossBetween val="between"/>
      </c:valAx>
      <c:serAx>
        <c:axId val="834418176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3147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April 2015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1730769230769232E-2"/>
          <c:y val="0.23983169705469845"/>
          <c:w val="0.72788461538461535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'Apr15'!$C$3:$AG$3</c:f>
              <c:numCache>
                <c:formatCode>0.0</c:formatCode>
                <c:ptCount val="31"/>
                <c:pt idx="0">
                  <c:v>15</c:v>
                </c:pt>
                <c:pt idx="1">
                  <c:v>4.484</c:v>
                </c:pt>
                <c:pt idx="2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14.948</c:v>
                </c:pt>
                <c:pt idx="8">
                  <c:v>14.571</c:v>
                </c:pt>
                <c:pt idx="9">
                  <c:v>14.808</c:v>
                </c:pt>
                <c:pt idx="10">
                  <c:v>15</c:v>
                </c:pt>
                <c:pt idx="11">
                  <c:v>14.89</c:v>
                </c:pt>
                <c:pt idx="12">
                  <c:v>14.462</c:v>
                </c:pt>
                <c:pt idx="13">
                  <c:v>14.949</c:v>
                </c:pt>
                <c:pt idx="14">
                  <c:v>14.712</c:v>
                </c:pt>
                <c:pt idx="15">
                  <c:v>13.542999999999999</c:v>
                </c:pt>
                <c:pt idx="16">
                  <c:v>13.688000000000001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14.897</c:v>
                </c:pt>
                <c:pt idx="21">
                  <c:v>14.496</c:v>
                </c:pt>
                <c:pt idx="22">
                  <c:v>14.782</c:v>
                </c:pt>
                <c:pt idx="23">
                  <c:v>14.49</c:v>
                </c:pt>
                <c:pt idx="24">
                  <c:v>11.395</c:v>
                </c:pt>
                <c:pt idx="25">
                  <c:v>15</c:v>
                </c:pt>
                <c:pt idx="26">
                  <c:v>15</c:v>
                </c:pt>
                <c:pt idx="27">
                  <c:v>6.7569999999999997</c:v>
                </c:pt>
                <c:pt idx="28">
                  <c:v>15</c:v>
                </c:pt>
                <c:pt idx="29">
                  <c:v>15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'Apr15'!$C$4:$AG$4</c:f>
              <c:numCache>
                <c:formatCode>0.0</c:formatCode>
                <c:ptCount val="31"/>
                <c:pt idx="0">
                  <c:v>57.2</c:v>
                </c:pt>
                <c:pt idx="1">
                  <c:v>20.3</c:v>
                </c:pt>
                <c:pt idx="2">
                  <c:v>64.599999999999994</c:v>
                </c:pt>
                <c:pt idx="3">
                  <c:v>16.19999999999709</c:v>
                </c:pt>
                <c:pt idx="4">
                  <c:v>89.3</c:v>
                </c:pt>
                <c:pt idx="5">
                  <c:v>109.7</c:v>
                </c:pt>
                <c:pt idx="6">
                  <c:v>116.3</c:v>
                </c:pt>
                <c:pt idx="7">
                  <c:v>114.2</c:v>
                </c:pt>
                <c:pt idx="8">
                  <c:v>110.6</c:v>
                </c:pt>
                <c:pt idx="9">
                  <c:v>103.7</c:v>
                </c:pt>
                <c:pt idx="10">
                  <c:v>45.7</c:v>
                </c:pt>
                <c:pt idx="11">
                  <c:v>105.5</c:v>
                </c:pt>
                <c:pt idx="12">
                  <c:v>110.6</c:v>
                </c:pt>
                <c:pt idx="13">
                  <c:v>106.3</c:v>
                </c:pt>
                <c:pt idx="14">
                  <c:v>106.4</c:v>
                </c:pt>
                <c:pt idx="15">
                  <c:v>45.6</c:v>
                </c:pt>
                <c:pt idx="16">
                  <c:v>31.8</c:v>
                </c:pt>
                <c:pt idx="17">
                  <c:v>45.7</c:v>
                </c:pt>
                <c:pt idx="18">
                  <c:v>84.5</c:v>
                </c:pt>
                <c:pt idx="19">
                  <c:v>113.5</c:v>
                </c:pt>
                <c:pt idx="20">
                  <c:v>115.6</c:v>
                </c:pt>
                <c:pt idx="21">
                  <c:v>114.7</c:v>
                </c:pt>
                <c:pt idx="22">
                  <c:v>114.3</c:v>
                </c:pt>
                <c:pt idx="23">
                  <c:v>111.4</c:v>
                </c:pt>
                <c:pt idx="24">
                  <c:v>37.299999999999997</c:v>
                </c:pt>
                <c:pt idx="25">
                  <c:v>78.400000000000006</c:v>
                </c:pt>
                <c:pt idx="26" formatCode="General">
                  <c:v>75.599999999999994</c:v>
                </c:pt>
                <c:pt idx="27">
                  <c:v>22.3</c:v>
                </c:pt>
                <c:pt idx="28">
                  <c:v>91.7</c:v>
                </c:pt>
                <c:pt idx="29">
                  <c:v>92.7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32256"/>
        <c:axId val="845833432"/>
        <c:axId val="834419024"/>
      </c:bar3DChart>
      <c:catAx>
        <c:axId val="84583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3343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33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32256"/>
        <c:crossesAt val="1"/>
        <c:crossBetween val="between"/>
      </c:valAx>
      <c:serAx>
        <c:axId val="834419024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3343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Mai 2015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1730769230769232E-2"/>
          <c:y val="0.23983169705469845"/>
          <c:w val="0.72788461538461535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'Mai15'!$C$3:$AG$3</c:f>
              <c:numCache>
                <c:formatCode>0.0</c:formatCode>
                <c:ptCount val="31"/>
                <c:pt idx="0">
                  <c:v>4.2779999999999996</c:v>
                </c:pt>
                <c:pt idx="1">
                  <c:v>15</c:v>
                </c:pt>
                <c:pt idx="2">
                  <c:v>12.68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14.978999999999999</c:v>
                </c:pt>
                <c:pt idx="11">
                  <c:v>14.945</c:v>
                </c:pt>
                <c:pt idx="12">
                  <c:v>15</c:v>
                </c:pt>
                <c:pt idx="13">
                  <c:v>15</c:v>
                </c:pt>
                <c:pt idx="14">
                  <c:v>6.4390000000000001</c:v>
                </c:pt>
                <c:pt idx="15">
                  <c:v>15</c:v>
                </c:pt>
                <c:pt idx="16">
                  <c:v>15</c:v>
                </c:pt>
                <c:pt idx="17">
                  <c:v>14.525</c:v>
                </c:pt>
                <c:pt idx="18">
                  <c:v>8.2579999999999991</c:v>
                </c:pt>
                <c:pt idx="19">
                  <c:v>5.548</c:v>
                </c:pt>
                <c:pt idx="20">
                  <c:v>8.3569999999999993</c:v>
                </c:pt>
                <c:pt idx="21">
                  <c:v>15</c:v>
                </c:pt>
                <c:pt idx="22">
                  <c:v>13.930999999999999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14.961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'Mai15'!$C$4:$AG$4</c:f>
              <c:numCache>
                <c:formatCode>0.0</c:formatCode>
                <c:ptCount val="31"/>
                <c:pt idx="0">
                  <c:v>17.8</c:v>
                </c:pt>
                <c:pt idx="1">
                  <c:v>53.3</c:v>
                </c:pt>
                <c:pt idx="2">
                  <c:v>44.8</c:v>
                </c:pt>
                <c:pt idx="3">
                  <c:v>56.9</c:v>
                </c:pt>
                <c:pt idx="4">
                  <c:v>46.9</c:v>
                </c:pt>
                <c:pt idx="5">
                  <c:v>93.3</c:v>
                </c:pt>
                <c:pt idx="6">
                  <c:v>113.3</c:v>
                </c:pt>
                <c:pt idx="7">
                  <c:v>67.400000000000006</c:v>
                </c:pt>
                <c:pt idx="8">
                  <c:v>87.6</c:v>
                </c:pt>
                <c:pt idx="9">
                  <c:v>118.7</c:v>
                </c:pt>
                <c:pt idx="10">
                  <c:v>113.3</c:v>
                </c:pt>
                <c:pt idx="11">
                  <c:v>108.2</c:v>
                </c:pt>
                <c:pt idx="12">
                  <c:v>102.6</c:v>
                </c:pt>
                <c:pt idx="13">
                  <c:v>86.5</c:v>
                </c:pt>
                <c:pt idx="14">
                  <c:v>17.5</c:v>
                </c:pt>
                <c:pt idx="15">
                  <c:v>91.3</c:v>
                </c:pt>
                <c:pt idx="16">
                  <c:v>94.2</c:v>
                </c:pt>
                <c:pt idx="17">
                  <c:v>120.9</c:v>
                </c:pt>
                <c:pt idx="18">
                  <c:v>22.8</c:v>
                </c:pt>
                <c:pt idx="19">
                  <c:v>24.5</c:v>
                </c:pt>
                <c:pt idx="20">
                  <c:v>27.1</c:v>
                </c:pt>
                <c:pt idx="21">
                  <c:v>98.7</c:v>
                </c:pt>
                <c:pt idx="22">
                  <c:v>77.5</c:v>
                </c:pt>
                <c:pt idx="23">
                  <c:v>75</c:v>
                </c:pt>
                <c:pt idx="24">
                  <c:v>54.8</c:v>
                </c:pt>
                <c:pt idx="25">
                  <c:v>47.3</c:v>
                </c:pt>
                <c:pt idx="26" formatCode="General">
                  <c:v>115.6</c:v>
                </c:pt>
                <c:pt idx="27">
                  <c:v>123.8</c:v>
                </c:pt>
                <c:pt idx="28">
                  <c:v>120.6</c:v>
                </c:pt>
                <c:pt idx="29">
                  <c:v>91.7</c:v>
                </c:pt>
                <c:pt idx="30">
                  <c:v>105.9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38528"/>
        <c:axId val="845836176"/>
        <c:axId val="834416480"/>
      </c:bar3DChart>
      <c:catAx>
        <c:axId val="84583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3617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36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38528"/>
        <c:crossesAt val="1"/>
        <c:crossBetween val="between"/>
      </c:valAx>
      <c:serAx>
        <c:axId val="83441648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3617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Juni 2015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1730769230769232E-2"/>
          <c:y val="0.23983169705469845"/>
          <c:w val="0.72788461538461535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'Jun15'!$C$3:$AG$3</c:f>
              <c:numCache>
                <c:formatCode>0.0</c:formatCode>
                <c:ptCount val="31"/>
                <c:pt idx="0">
                  <c:v>15</c:v>
                </c:pt>
                <c:pt idx="1">
                  <c:v>15</c:v>
                </c:pt>
                <c:pt idx="2">
                  <c:v>14.646000000000001</c:v>
                </c:pt>
                <c:pt idx="3">
                  <c:v>14.002000000000001</c:v>
                </c:pt>
                <c:pt idx="4">
                  <c:v>14.88</c:v>
                </c:pt>
                <c:pt idx="6">
                  <c:v>15</c:v>
                </c:pt>
                <c:pt idx="7">
                  <c:v>15</c:v>
                </c:pt>
                <c:pt idx="8">
                  <c:v>12.497999999999999</c:v>
                </c:pt>
                <c:pt idx="9">
                  <c:v>15</c:v>
                </c:pt>
                <c:pt idx="10">
                  <c:v>14.965999999999999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14.802</c:v>
                </c:pt>
                <c:pt idx="24">
                  <c:v>15</c:v>
                </c:pt>
                <c:pt idx="25">
                  <c:v>14.725</c:v>
                </c:pt>
                <c:pt idx="26">
                  <c:v>15</c:v>
                </c:pt>
                <c:pt idx="27">
                  <c:v>14.2</c:v>
                </c:pt>
                <c:pt idx="28">
                  <c:v>15</c:v>
                </c:pt>
                <c:pt idx="29">
                  <c:v>13.888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'Jun15'!$C$4:$AG$4</c:f>
              <c:numCache>
                <c:formatCode>0.0</c:formatCode>
                <c:ptCount val="31"/>
                <c:pt idx="0">
                  <c:v>99.5</c:v>
                </c:pt>
                <c:pt idx="1">
                  <c:v>117.7</c:v>
                </c:pt>
                <c:pt idx="2">
                  <c:v>117.5</c:v>
                </c:pt>
                <c:pt idx="3">
                  <c:v>118.2</c:v>
                </c:pt>
                <c:pt idx="4">
                  <c:v>103.3</c:v>
                </c:pt>
                <c:pt idx="5">
                  <c:v>111</c:v>
                </c:pt>
                <c:pt idx="6">
                  <c:v>94.1</c:v>
                </c:pt>
                <c:pt idx="7">
                  <c:v>87</c:v>
                </c:pt>
                <c:pt idx="8">
                  <c:v>52.1</c:v>
                </c:pt>
                <c:pt idx="9">
                  <c:v>79.8</c:v>
                </c:pt>
                <c:pt idx="10">
                  <c:v>100.3</c:v>
                </c:pt>
                <c:pt idx="11">
                  <c:v>90.3</c:v>
                </c:pt>
                <c:pt idx="12">
                  <c:v>105.4</c:v>
                </c:pt>
                <c:pt idx="13">
                  <c:v>66.8</c:v>
                </c:pt>
                <c:pt idx="14">
                  <c:v>51.5</c:v>
                </c:pt>
                <c:pt idx="15">
                  <c:v>68.8</c:v>
                </c:pt>
                <c:pt idx="16">
                  <c:v>102.7</c:v>
                </c:pt>
                <c:pt idx="17">
                  <c:v>66.5</c:v>
                </c:pt>
                <c:pt idx="18">
                  <c:v>106.9</c:v>
                </c:pt>
                <c:pt idx="19">
                  <c:v>65.900000000000006</c:v>
                </c:pt>
                <c:pt idx="20">
                  <c:v>60.3</c:v>
                </c:pt>
                <c:pt idx="21">
                  <c:v>82.1</c:v>
                </c:pt>
                <c:pt idx="22">
                  <c:v>82.6</c:v>
                </c:pt>
                <c:pt idx="23">
                  <c:v>126</c:v>
                </c:pt>
                <c:pt idx="24">
                  <c:v>115.8</c:v>
                </c:pt>
                <c:pt idx="25">
                  <c:v>113.7</c:v>
                </c:pt>
                <c:pt idx="26" formatCode="General">
                  <c:v>99.5</c:v>
                </c:pt>
                <c:pt idx="27">
                  <c:v>120.5</c:v>
                </c:pt>
                <c:pt idx="28">
                  <c:v>109.2</c:v>
                </c:pt>
                <c:pt idx="29">
                  <c:v>117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40880"/>
        <c:axId val="845838920"/>
        <c:axId val="834421992"/>
      </c:bar3DChart>
      <c:catAx>
        <c:axId val="84584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3892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38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40880"/>
        <c:crossesAt val="1"/>
        <c:crossBetween val="between"/>
      </c:valAx>
      <c:serAx>
        <c:axId val="83442199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3892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Juli 2015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1730769230769232E-2"/>
          <c:y val="0.23983169705469845"/>
          <c:w val="0.72788461538461535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'Jul15'!$C$3:$AG$3</c:f>
              <c:numCache>
                <c:formatCode>0.0</c:formatCode>
                <c:ptCount val="31"/>
                <c:pt idx="0">
                  <c:v>13.545999999999999</c:v>
                </c:pt>
                <c:pt idx="1">
                  <c:v>13.103999999999999</c:v>
                </c:pt>
                <c:pt idx="2">
                  <c:v>13.138999999999999</c:v>
                </c:pt>
                <c:pt idx="3">
                  <c:v>12.944000000000001</c:v>
                </c:pt>
                <c:pt idx="4">
                  <c:v>15</c:v>
                </c:pt>
                <c:pt idx="5">
                  <c:v>14.941000000000001</c:v>
                </c:pt>
                <c:pt idx="6">
                  <c:v>12.848000000000001</c:v>
                </c:pt>
                <c:pt idx="7">
                  <c:v>15</c:v>
                </c:pt>
                <c:pt idx="8">
                  <c:v>15</c:v>
                </c:pt>
                <c:pt idx="9">
                  <c:v>14.31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13.781000000000001</c:v>
                </c:pt>
                <c:pt idx="14">
                  <c:v>13.759</c:v>
                </c:pt>
                <c:pt idx="15">
                  <c:v>13.534000000000001</c:v>
                </c:pt>
                <c:pt idx="16">
                  <c:v>14.936</c:v>
                </c:pt>
                <c:pt idx="17">
                  <c:v>15</c:v>
                </c:pt>
                <c:pt idx="18">
                  <c:v>15</c:v>
                </c:pt>
                <c:pt idx="19">
                  <c:v>14.333</c:v>
                </c:pt>
                <c:pt idx="20">
                  <c:v>13.433</c:v>
                </c:pt>
                <c:pt idx="21">
                  <c:v>15</c:v>
                </c:pt>
                <c:pt idx="22">
                  <c:v>15</c:v>
                </c:pt>
                <c:pt idx="23">
                  <c:v>14.491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15</c:v>
                </c:pt>
                <c:pt idx="28">
                  <c:v>13.603999999999999</c:v>
                </c:pt>
                <c:pt idx="29">
                  <c:v>15</c:v>
                </c:pt>
                <c:pt idx="30">
                  <c:v>14.99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'Jul15'!$C$4:$AG$4</c:f>
              <c:numCache>
                <c:formatCode>0.0</c:formatCode>
                <c:ptCount val="31"/>
                <c:pt idx="0">
                  <c:v>113</c:v>
                </c:pt>
                <c:pt idx="1">
                  <c:v>108.7</c:v>
                </c:pt>
                <c:pt idx="2">
                  <c:v>108.5</c:v>
                </c:pt>
                <c:pt idx="3">
                  <c:v>106.3</c:v>
                </c:pt>
                <c:pt idx="4">
                  <c:v>101.1</c:v>
                </c:pt>
                <c:pt idx="5">
                  <c:v>106.3</c:v>
                </c:pt>
                <c:pt idx="6">
                  <c:v>99.6</c:v>
                </c:pt>
                <c:pt idx="7">
                  <c:v>91.4</c:v>
                </c:pt>
                <c:pt idx="8">
                  <c:v>109.1</c:v>
                </c:pt>
                <c:pt idx="9">
                  <c:v>120.8</c:v>
                </c:pt>
                <c:pt idx="10">
                  <c:v>112.7</c:v>
                </c:pt>
                <c:pt idx="11">
                  <c:v>107.8</c:v>
                </c:pt>
                <c:pt idx="12">
                  <c:v>98.8</c:v>
                </c:pt>
                <c:pt idx="13">
                  <c:v>113.3</c:v>
                </c:pt>
                <c:pt idx="14">
                  <c:v>114.1</c:v>
                </c:pt>
                <c:pt idx="15">
                  <c:v>112.1</c:v>
                </c:pt>
                <c:pt idx="16">
                  <c:v>70.7</c:v>
                </c:pt>
                <c:pt idx="17">
                  <c:v>78.2</c:v>
                </c:pt>
                <c:pt idx="18">
                  <c:v>101.5</c:v>
                </c:pt>
                <c:pt idx="19">
                  <c:v>107.6</c:v>
                </c:pt>
                <c:pt idx="20">
                  <c:v>112.3</c:v>
                </c:pt>
                <c:pt idx="21">
                  <c:v>66.3</c:v>
                </c:pt>
                <c:pt idx="22">
                  <c:v>78.599999999999994</c:v>
                </c:pt>
                <c:pt idx="23">
                  <c:v>95.5</c:v>
                </c:pt>
                <c:pt idx="24">
                  <c:v>114.5</c:v>
                </c:pt>
                <c:pt idx="25">
                  <c:v>57.9</c:v>
                </c:pt>
                <c:pt idx="26" formatCode="General">
                  <c:v>94</c:v>
                </c:pt>
                <c:pt idx="27">
                  <c:v>64.599999999999994</c:v>
                </c:pt>
                <c:pt idx="28">
                  <c:v>33.700000000000003</c:v>
                </c:pt>
                <c:pt idx="29">
                  <c:v>94.8</c:v>
                </c:pt>
                <c:pt idx="30">
                  <c:v>98.1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34216"/>
        <c:axId val="845841272"/>
        <c:axId val="834413936"/>
      </c:bar3DChart>
      <c:catAx>
        <c:axId val="845834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4127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41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34216"/>
        <c:crossesAt val="1"/>
        <c:crossBetween val="between"/>
      </c:valAx>
      <c:serAx>
        <c:axId val="834413936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4127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August 2015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1730769230769232E-2"/>
          <c:y val="0.23983169705469845"/>
          <c:w val="0.72788461538461535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'Aug15'!$C$3:$AG$3</c:f>
              <c:numCache>
                <c:formatCode>0.0</c:formatCode>
                <c:ptCount val="31"/>
                <c:pt idx="0">
                  <c:v>15</c:v>
                </c:pt>
                <c:pt idx="2">
                  <c:v>13.593999999999999</c:v>
                </c:pt>
                <c:pt idx="3">
                  <c:v>14.973000000000001</c:v>
                </c:pt>
                <c:pt idx="4">
                  <c:v>13.718</c:v>
                </c:pt>
                <c:pt idx="5">
                  <c:v>14.099</c:v>
                </c:pt>
                <c:pt idx="6">
                  <c:v>13.122999999999999</c:v>
                </c:pt>
                <c:pt idx="7">
                  <c:v>15</c:v>
                </c:pt>
                <c:pt idx="8">
                  <c:v>10.09</c:v>
                </c:pt>
                <c:pt idx="9">
                  <c:v>15</c:v>
                </c:pt>
                <c:pt idx="10">
                  <c:v>14.131</c:v>
                </c:pt>
                <c:pt idx="11">
                  <c:v>13.238</c:v>
                </c:pt>
                <c:pt idx="12">
                  <c:v>15</c:v>
                </c:pt>
                <c:pt idx="13">
                  <c:v>15</c:v>
                </c:pt>
                <c:pt idx="14">
                  <c:v>6.5309999999999997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14.824999999999999</c:v>
                </c:pt>
                <c:pt idx="20">
                  <c:v>13.971</c:v>
                </c:pt>
                <c:pt idx="21">
                  <c:v>14.32</c:v>
                </c:pt>
                <c:pt idx="22">
                  <c:v>15</c:v>
                </c:pt>
                <c:pt idx="23">
                  <c:v>9.9789999999999992</c:v>
                </c:pt>
                <c:pt idx="24">
                  <c:v>15</c:v>
                </c:pt>
                <c:pt idx="25">
                  <c:v>13.901999999999999</c:v>
                </c:pt>
                <c:pt idx="26">
                  <c:v>13.2</c:v>
                </c:pt>
                <c:pt idx="27">
                  <c:v>13.519</c:v>
                </c:pt>
                <c:pt idx="28">
                  <c:v>13.179</c:v>
                </c:pt>
                <c:pt idx="29">
                  <c:v>13.15</c:v>
                </c:pt>
                <c:pt idx="30">
                  <c:v>12.837999999999999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'Aug15'!$C$4:$AG$4</c:f>
              <c:numCache>
                <c:formatCode>0.0</c:formatCode>
                <c:ptCount val="31"/>
                <c:pt idx="0">
                  <c:v>15.3</c:v>
                </c:pt>
                <c:pt idx="2">
                  <c:v>108.2</c:v>
                </c:pt>
                <c:pt idx="3">
                  <c:v>64.7</c:v>
                </c:pt>
                <c:pt idx="4">
                  <c:v>107.9</c:v>
                </c:pt>
                <c:pt idx="5">
                  <c:v>103.7</c:v>
                </c:pt>
                <c:pt idx="6">
                  <c:v>105</c:v>
                </c:pt>
                <c:pt idx="7">
                  <c:v>97.5</c:v>
                </c:pt>
                <c:pt idx="8">
                  <c:v>33.5</c:v>
                </c:pt>
                <c:pt idx="9">
                  <c:v>99.1</c:v>
                </c:pt>
                <c:pt idx="10">
                  <c:v>103.4</c:v>
                </c:pt>
                <c:pt idx="11">
                  <c:v>105.4</c:v>
                </c:pt>
                <c:pt idx="12">
                  <c:v>79.7</c:v>
                </c:pt>
                <c:pt idx="13">
                  <c:v>32.1</c:v>
                </c:pt>
                <c:pt idx="14">
                  <c:v>34.1</c:v>
                </c:pt>
                <c:pt idx="15">
                  <c:v>33.5</c:v>
                </c:pt>
                <c:pt idx="16">
                  <c:v>40.299999999999997</c:v>
                </c:pt>
                <c:pt idx="17">
                  <c:v>47.5</c:v>
                </c:pt>
                <c:pt idx="18">
                  <c:v>38.5</c:v>
                </c:pt>
                <c:pt idx="19">
                  <c:v>101.5</c:v>
                </c:pt>
                <c:pt idx="20">
                  <c:v>109.2</c:v>
                </c:pt>
                <c:pt idx="21">
                  <c:v>104.4</c:v>
                </c:pt>
                <c:pt idx="22">
                  <c:v>34.1</c:v>
                </c:pt>
                <c:pt idx="23">
                  <c:v>21.9</c:v>
                </c:pt>
                <c:pt idx="24">
                  <c:v>105.5</c:v>
                </c:pt>
                <c:pt idx="25">
                  <c:v>106.7</c:v>
                </c:pt>
                <c:pt idx="26" formatCode="General">
                  <c:v>96.4</c:v>
                </c:pt>
                <c:pt idx="27">
                  <c:v>97.6</c:v>
                </c:pt>
                <c:pt idx="28">
                  <c:v>99.6</c:v>
                </c:pt>
                <c:pt idx="29">
                  <c:v>99.6</c:v>
                </c:pt>
                <c:pt idx="30">
                  <c:v>97.8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34608"/>
        <c:axId val="845835392"/>
        <c:axId val="834419448"/>
      </c:bar3DChart>
      <c:catAx>
        <c:axId val="84583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3539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3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34608"/>
        <c:crossesAt val="1"/>
        <c:crossBetween val="between"/>
      </c:valAx>
      <c:serAx>
        <c:axId val="834419448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3539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September 2015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1730769230769232E-2"/>
          <c:y val="0.23983169705469845"/>
          <c:w val="0.72788461538461535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'Sep15'!$C$3:$AG$3</c:f>
              <c:numCache>
                <c:formatCode>0.0</c:formatCode>
                <c:ptCount val="31"/>
                <c:pt idx="0">
                  <c:v>9.5869999999999997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12.992000000000001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14.661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6.218</c:v>
                </c:pt>
                <c:pt idx="15">
                  <c:v>15</c:v>
                </c:pt>
                <c:pt idx="16">
                  <c:v>15</c:v>
                </c:pt>
                <c:pt idx="17">
                  <c:v>13.214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7.6879999999999997</c:v>
                </c:pt>
                <c:pt idx="23">
                  <c:v>15</c:v>
                </c:pt>
                <c:pt idx="24">
                  <c:v>13.705</c:v>
                </c:pt>
                <c:pt idx="25">
                  <c:v>15</c:v>
                </c:pt>
                <c:pt idx="26">
                  <c:v>4.0350000000000001</c:v>
                </c:pt>
                <c:pt idx="27">
                  <c:v>15</c:v>
                </c:pt>
                <c:pt idx="28">
                  <c:v>14.916</c:v>
                </c:pt>
                <c:pt idx="29">
                  <c:v>13.435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'Sep15'!$C$4:$AG$4</c:f>
              <c:numCache>
                <c:formatCode>0.0</c:formatCode>
                <c:ptCount val="31"/>
                <c:pt idx="0">
                  <c:v>22.8</c:v>
                </c:pt>
                <c:pt idx="1">
                  <c:v>46.4</c:v>
                </c:pt>
                <c:pt idx="2">
                  <c:v>43.6</c:v>
                </c:pt>
                <c:pt idx="3">
                  <c:v>76.7</c:v>
                </c:pt>
                <c:pt idx="4">
                  <c:v>27.5</c:v>
                </c:pt>
                <c:pt idx="5">
                  <c:v>73.599999999999994</c:v>
                </c:pt>
                <c:pt idx="6">
                  <c:v>99.7</c:v>
                </c:pt>
                <c:pt idx="7">
                  <c:v>98.7</c:v>
                </c:pt>
                <c:pt idx="8">
                  <c:v>99.3</c:v>
                </c:pt>
                <c:pt idx="9">
                  <c:v>76.8</c:v>
                </c:pt>
                <c:pt idx="10">
                  <c:v>72.7</c:v>
                </c:pt>
                <c:pt idx="11">
                  <c:v>80.400000000000006</c:v>
                </c:pt>
                <c:pt idx="12">
                  <c:v>59.4</c:v>
                </c:pt>
                <c:pt idx="13">
                  <c:v>64.3</c:v>
                </c:pt>
                <c:pt idx="14">
                  <c:v>31.9</c:v>
                </c:pt>
                <c:pt idx="15">
                  <c:v>54.3</c:v>
                </c:pt>
                <c:pt idx="16">
                  <c:v>24.5</c:v>
                </c:pt>
                <c:pt idx="17">
                  <c:v>33.6</c:v>
                </c:pt>
                <c:pt idx="18">
                  <c:v>64.400000000000006</c:v>
                </c:pt>
                <c:pt idx="19">
                  <c:v>63.5</c:v>
                </c:pt>
                <c:pt idx="20">
                  <c:v>93.8</c:v>
                </c:pt>
                <c:pt idx="21">
                  <c:v>39.299999999999997</c:v>
                </c:pt>
                <c:pt idx="22">
                  <c:v>14.3</c:v>
                </c:pt>
                <c:pt idx="23">
                  <c:v>86.6</c:v>
                </c:pt>
                <c:pt idx="24">
                  <c:v>89.3</c:v>
                </c:pt>
                <c:pt idx="25">
                  <c:v>58.7</c:v>
                </c:pt>
                <c:pt idx="26" formatCode="General">
                  <c:v>23.1</c:v>
                </c:pt>
                <c:pt idx="27">
                  <c:v>69.3</c:v>
                </c:pt>
                <c:pt idx="28">
                  <c:v>73.3</c:v>
                </c:pt>
                <c:pt idx="29">
                  <c:v>86.2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51072"/>
        <c:axId val="845849504"/>
        <c:axId val="834424112"/>
      </c:bar3DChart>
      <c:catAx>
        <c:axId val="84585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4950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4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51072"/>
        <c:crossesAt val="1"/>
        <c:crossBetween val="between"/>
      </c:valAx>
      <c:serAx>
        <c:axId val="83442411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4950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Oktober 2012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5769230769230772E-2"/>
          <c:y val="0.23842917251051893"/>
          <c:w val="0.7740384615384615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'Okt12'!$A$3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'Okt12'!$C$3:$AG$3</c:f>
              <c:numCache>
                <c:formatCode>0.0</c:formatCode>
                <c:ptCount val="31"/>
                <c:pt idx="0">
                  <c:v>5.9359999999999999</c:v>
                </c:pt>
                <c:pt idx="1">
                  <c:v>15</c:v>
                </c:pt>
                <c:pt idx="2">
                  <c:v>15</c:v>
                </c:pt>
                <c:pt idx="3">
                  <c:v>9.1539999999999999</c:v>
                </c:pt>
                <c:pt idx="4">
                  <c:v>13.103999999999999</c:v>
                </c:pt>
                <c:pt idx="5">
                  <c:v>15</c:v>
                </c:pt>
                <c:pt idx="6">
                  <c:v>7.4269999999999996</c:v>
                </c:pt>
                <c:pt idx="7">
                  <c:v>10.725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13.051</c:v>
                </c:pt>
                <c:pt idx="13">
                  <c:v>10.651999999999999</c:v>
                </c:pt>
                <c:pt idx="14">
                  <c:v>11.382</c:v>
                </c:pt>
                <c:pt idx="15">
                  <c:v>15</c:v>
                </c:pt>
                <c:pt idx="16">
                  <c:v>14.837</c:v>
                </c:pt>
                <c:pt idx="17">
                  <c:v>15</c:v>
                </c:pt>
                <c:pt idx="18">
                  <c:v>12.74</c:v>
                </c:pt>
                <c:pt idx="19">
                  <c:v>11.989000000000001</c:v>
                </c:pt>
                <c:pt idx="20">
                  <c:v>11.173999999999999</c:v>
                </c:pt>
                <c:pt idx="21">
                  <c:v>10.749000000000001</c:v>
                </c:pt>
                <c:pt idx="22">
                  <c:v>2.9750000000000001</c:v>
                </c:pt>
                <c:pt idx="23">
                  <c:v>3.1349999999999998</c:v>
                </c:pt>
                <c:pt idx="24">
                  <c:v>5.8360000000000003</c:v>
                </c:pt>
                <c:pt idx="25">
                  <c:v>4.9240000000000004</c:v>
                </c:pt>
                <c:pt idx="26">
                  <c:v>2.3319999999999999</c:v>
                </c:pt>
                <c:pt idx="27">
                  <c:v>0.28799999999999998</c:v>
                </c:pt>
                <c:pt idx="28">
                  <c:v>0.28799999999999998</c:v>
                </c:pt>
                <c:pt idx="29">
                  <c:v>1.9970000000000001</c:v>
                </c:pt>
                <c:pt idx="30">
                  <c:v>5.109</c:v>
                </c:pt>
              </c:numCache>
            </c:numRef>
          </c:val>
        </c:ser>
        <c:ser>
          <c:idx val="1"/>
          <c:order val="1"/>
          <c:tx>
            <c:strRef>
              <c:f>'Okt12'!$A$4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'Okt12'!$C$4:$AG$4</c:f>
              <c:numCache>
                <c:formatCode>General</c:formatCode>
                <c:ptCount val="31"/>
                <c:pt idx="0">
                  <c:v>27</c:v>
                </c:pt>
                <c:pt idx="1">
                  <c:v>78.7</c:v>
                </c:pt>
                <c:pt idx="2">
                  <c:v>77.400000000000006</c:v>
                </c:pt>
                <c:pt idx="3">
                  <c:v>25.8</c:v>
                </c:pt>
                <c:pt idx="4">
                  <c:v>82.7</c:v>
                </c:pt>
                <c:pt idx="5">
                  <c:v>70.599999999999994</c:v>
                </c:pt>
                <c:pt idx="6">
                  <c:v>19.2</c:v>
                </c:pt>
                <c:pt idx="7">
                  <c:v>23</c:v>
                </c:pt>
                <c:pt idx="8">
                  <c:v>41</c:v>
                </c:pt>
                <c:pt idx="9">
                  <c:v>16.600000000000001</c:v>
                </c:pt>
                <c:pt idx="10">
                  <c:v>61.3</c:v>
                </c:pt>
                <c:pt idx="11">
                  <c:v>22</c:v>
                </c:pt>
                <c:pt idx="12">
                  <c:v>59.5</c:v>
                </c:pt>
                <c:pt idx="13">
                  <c:v>26.5</c:v>
                </c:pt>
                <c:pt idx="14">
                  <c:v>31.2</c:v>
                </c:pt>
                <c:pt idx="15">
                  <c:v>64.099999999999994</c:v>
                </c:pt>
                <c:pt idx="16">
                  <c:v>61.6</c:v>
                </c:pt>
                <c:pt idx="17">
                  <c:v>54.6</c:v>
                </c:pt>
                <c:pt idx="18">
                  <c:v>71.7</c:v>
                </c:pt>
                <c:pt idx="19">
                  <c:v>66.5</c:v>
                </c:pt>
                <c:pt idx="20">
                  <c:v>62.6</c:v>
                </c:pt>
                <c:pt idx="21">
                  <c:v>63.5</c:v>
                </c:pt>
                <c:pt idx="22">
                  <c:v>14.1</c:v>
                </c:pt>
                <c:pt idx="23">
                  <c:v>12.5</c:v>
                </c:pt>
                <c:pt idx="24">
                  <c:v>16</c:v>
                </c:pt>
                <c:pt idx="25">
                  <c:v>13.7</c:v>
                </c:pt>
                <c:pt idx="26">
                  <c:v>8.6999999999999993</c:v>
                </c:pt>
                <c:pt idx="27">
                  <c:v>0.7</c:v>
                </c:pt>
                <c:pt idx="28">
                  <c:v>1.2</c:v>
                </c:pt>
                <c:pt idx="29">
                  <c:v>7.4</c:v>
                </c:pt>
                <c:pt idx="30">
                  <c:v>19.100000000000001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799720"/>
        <c:axId val="845800896"/>
        <c:axId val="834378320"/>
      </c:bar3DChart>
      <c:catAx>
        <c:axId val="845799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0089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00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99720"/>
        <c:crossesAt val="1"/>
        <c:crossBetween val="between"/>
      </c:valAx>
      <c:serAx>
        <c:axId val="83437832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0089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3921932279126266"/>
          <c:y val="0.56663083690920002"/>
          <c:w val="0.98797975196751797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Oktober 2015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4038461538461539E-2"/>
          <c:y val="0.23983169705469845"/>
          <c:w val="0.73557692307692313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'Okt15'!$C$3:$AG$3</c:f>
              <c:numCache>
                <c:formatCode>0.0</c:formatCode>
                <c:ptCount val="31"/>
                <c:pt idx="0">
                  <c:v>13.930999999999999</c:v>
                </c:pt>
                <c:pt idx="1">
                  <c:v>12.834</c:v>
                </c:pt>
                <c:pt idx="2">
                  <c:v>15</c:v>
                </c:pt>
                <c:pt idx="3">
                  <c:v>14.196</c:v>
                </c:pt>
                <c:pt idx="4">
                  <c:v>15</c:v>
                </c:pt>
                <c:pt idx="5">
                  <c:v>3.5569999999999999</c:v>
                </c:pt>
                <c:pt idx="6">
                  <c:v>14.426</c:v>
                </c:pt>
                <c:pt idx="7">
                  <c:v>15</c:v>
                </c:pt>
                <c:pt idx="8">
                  <c:v>12.66</c:v>
                </c:pt>
                <c:pt idx="9">
                  <c:v>5.67</c:v>
                </c:pt>
                <c:pt idx="10">
                  <c:v>11.987</c:v>
                </c:pt>
                <c:pt idx="11">
                  <c:v>15</c:v>
                </c:pt>
                <c:pt idx="12">
                  <c:v>3.8660000000000001</c:v>
                </c:pt>
                <c:pt idx="13">
                  <c:v>15</c:v>
                </c:pt>
                <c:pt idx="14">
                  <c:v>3.3490000000000002</c:v>
                </c:pt>
                <c:pt idx="15">
                  <c:v>12.811999999999999</c:v>
                </c:pt>
                <c:pt idx="16">
                  <c:v>13.305999999999999</c:v>
                </c:pt>
                <c:pt idx="17">
                  <c:v>2.218</c:v>
                </c:pt>
                <c:pt idx="18">
                  <c:v>13.781000000000001</c:v>
                </c:pt>
                <c:pt idx="19">
                  <c:v>12.791</c:v>
                </c:pt>
                <c:pt idx="20">
                  <c:v>14.288</c:v>
                </c:pt>
                <c:pt idx="21">
                  <c:v>8.4079999999999995</c:v>
                </c:pt>
                <c:pt idx="22">
                  <c:v>15</c:v>
                </c:pt>
                <c:pt idx="23">
                  <c:v>12.023999999999999</c:v>
                </c:pt>
                <c:pt idx="24">
                  <c:v>9.3670000000000009</c:v>
                </c:pt>
                <c:pt idx="25">
                  <c:v>13.382</c:v>
                </c:pt>
                <c:pt idx="26">
                  <c:v>11.212999999999999</c:v>
                </c:pt>
                <c:pt idx="27">
                  <c:v>13.303000000000001</c:v>
                </c:pt>
                <c:pt idx="28">
                  <c:v>14.721</c:v>
                </c:pt>
                <c:pt idx="29">
                  <c:v>10.997999999999999</c:v>
                </c:pt>
                <c:pt idx="30">
                  <c:v>2.7490000000000001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'Okt15'!$C$4:$AG$4</c:f>
              <c:numCache>
                <c:formatCode>0.0</c:formatCode>
                <c:ptCount val="31"/>
                <c:pt idx="0">
                  <c:v>81.2</c:v>
                </c:pt>
                <c:pt idx="1">
                  <c:v>77</c:v>
                </c:pt>
                <c:pt idx="2">
                  <c:v>62</c:v>
                </c:pt>
                <c:pt idx="3">
                  <c:v>80.5</c:v>
                </c:pt>
                <c:pt idx="4">
                  <c:v>58.6</c:v>
                </c:pt>
                <c:pt idx="5">
                  <c:v>12.7</c:v>
                </c:pt>
                <c:pt idx="6">
                  <c:v>25.2</c:v>
                </c:pt>
                <c:pt idx="7">
                  <c:v>54</c:v>
                </c:pt>
                <c:pt idx="8">
                  <c:v>74.3</c:v>
                </c:pt>
                <c:pt idx="9">
                  <c:v>18.100000000000001</c:v>
                </c:pt>
                <c:pt idx="10">
                  <c:v>29.7</c:v>
                </c:pt>
                <c:pt idx="11">
                  <c:v>55.2</c:v>
                </c:pt>
                <c:pt idx="12">
                  <c:v>12.5</c:v>
                </c:pt>
                <c:pt idx="13">
                  <c:v>40</c:v>
                </c:pt>
                <c:pt idx="14">
                  <c:v>14.6</c:v>
                </c:pt>
                <c:pt idx="15">
                  <c:v>23.9</c:v>
                </c:pt>
                <c:pt idx="16">
                  <c:v>26.4</c:v>
                </c:pt>
                <c:pt idx="17">
                  <c:v>7.9</c:v>
                </c:pt>
                <c:pt idx="18">
                  <c:v>24</c:v>
                </c:pt>
                <c:pt idx="19">
                  <c:v>56.7</c:v>
                </c:pt>
                <c:pt idx="20">
                  <c:v>62.8</c:v>
                </c:pt>
                <c:pt idx="21">
                  <c:v>30.2</c:v>
                </c:pt>
                <c:pt idx="22">
                  <c:v>50.8</c:v>
                </c:pt>
                <c:pt idx="23">
                  <c:v>47.4</c:v>
                </c:pt>
                <c:pt idx="24">
                  <c:v>41.4</c:v>
                </c:pt>
                <c:pt idx="25">
                  <c:v>60.8</c:v>
                </c:pt>
                <c:pt idx="26" formatCode="General">
                  <c:v>55.2</c:v>
                </c:pt>
                <c:pt idx="27">
                  <c:v>52.4</c:v>
                </c:pt>
                <c:pt idx="28">
                  <c:v>32.1</c:v>
                </c:pt>
                <c:pt idx="29">
                  <c:v>60.4</c:v>
                </c:pt>
                <c:pt idx="30">
                  <c:v>13.7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45584"/>
        <c:axId val="845849896"/>
        <c:axId val="834427080"/>
      </c:bar3DChart>
      <c:catAx>
        <c:axId val="84584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4989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49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45584"/>
        <c:crossesAt val="1"/>
        <c:crossBetween val="between"/>
      </c:valAx>
      <c:serAx>
        <c:axId val="83442708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4989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November 2015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4038461538461539E-2"/>
          <c:y val="0.23983169705469845"/>
          <c:w val="0.73557692307692313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'Nov15'!$C$3:$AG$3</c:f>
              <c:numCache>
                <c:formatCode>0.0</c:formatCode>
                <c:ptCount val="31"/>
                <c:pt idx="0">
                  <c:v>12.803000000000001</c:v>
                </c:pt>
                <c:pt idx="1">
                  <c:v>13.143000000000001</c:v>
                </c:pt>
                <c:pt idx="2">
                  <c:v>7.5250000000000004</c:v>
                </c:pt>
                <c:pt idx="3">
                  <c:v>11.048999999999999</c:v>
                </c:pt>
                <c:pt idx="4">
                  <c:v>10.119</c:v>
                </c:pt>
                <c:pt idx="5">
                  <c:v>10.491</c:v>
                </c:pt>
                <c:pt idx="6">
                  <c:v>9.9039999999999999</c:v>
                </c:pt>
                <c:pt idx="7">
                  <c:v>10</c:v>
                </c:pt>
                <c:pt idx="8">
                  <c:v>13.662000000000001</c:v>
                </c:pt>
                <c:pt idx="9">
                  <c:v>9.8079999999999998</c:v>
                </c:pt>
                <c:pt idx="10">
                  <c:v>9.7870000000000008</c:v>
                </c:pt>
                <c:pt idx="11">
                  <c:v>9.4429999999999996</c:v>
                </c:pt>
                <c:pt idx="12">
                  <c:v>11.173999999999999</c:v>
                </c:pt>
                <c:pt idx="13">
                  <c:v>9.282</c:v>
                </c:pt>
                <c:pt idx="14">
                  <c:v>10.75</c:v>
                </c:pt>
                <c:pt idx="15">
                  <c:v>9.3759999999999994</c:v>
                </c:pt>
                <c:pt idx="16">
                  <c:v>11.973000000000001</c:v>
                </c:pt>
                <c:pt idx="17">
                  <c:v>9.5</c:v>
                </c:pt>
                <c:pt idx="18">
                  <c:v>11.428000000000001</c:v>
                </c:pt>
                <c:pt idx="19">
                  <c:v>3.63</c:v>
                </c:pt>
                <c:pt idx="20">
                  <c:v>13.441000000000001</c:v>
                </c:pt>
                <c:pt idx="21">
                  <c:v>1.2769999999999999</c:v>
                </c:pt>
                <c:pt idx="22">
                  <c:v>11.115</c:v>
                </c:pt>
                <c:pt idx="23">
                  <c:v>10.896000000000001</c:v>
                </c:pt>
                <c:pt idx="24">
                  <c:v>0.24</c:v>
                </c:pt>
                <c:pt idx="25">
                  <c:v>1.2210000000000001</c:v>
                </c:pt>
                <c:pt idx="26">
                  <c:v>10.95</c:v>
                </c:pt>
                <c:pt idx="27">
                  <c:v>7.0410000000000004</c:v>
                </c:pt>
                <c:pt idx="28">
                  <c:v>2.294</c:v>
                </c:pt>
                <c:pt idx="29">
                  <c:v>8.9260000000000002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'Nov15'!$C$4:$AG$4</c:f>
              <c:numCache>
                <c:formatCode>0.0</c:formatCode>
                <c:ptCount val="31"/>
                <c:pt idx="0">
                  <c:v>52.3</c:v>
                </c:pt>
                <c:pt idx="1">
                  <c:v>38.6</c:v>
                </c:pt>
                <c:pt idx="2">
                  <c:v>15.3</c:v>
                </c:pt>
                <c:pt idx="3">
                  <c:v>53</c:v>
                </c:pt>
                <c:pt idx="4">
                  <c:v>56.5</c:v>
                </c:pt>
                <c:pt idx="5">
                  <c:v>55.2</c:v>
                </c:pt>
                <c:pt idx="6">
                  <c:v>54.5</c:v>
                </c:pt>
                <c:pt idx="7">
                  <c:v>54.6</c:v>
                </c:pt>
                <c:pt idx="8">
                  <c:v>50.8</c:v>
                </c:pt>
                <c:pt idx="9">
                  <c:v>52.5</c:v>
                </c:pt>
                <c:pt idx="10">
                  <c:v>51.4</c:v>
                </c:pt>
                <c:pt idx="11">
                  <c:v>24.4</c:v>
                </c:pt>
                <c:pt idx="12">
                  <c:v>33.5</c:v>
                </c:pt>
                <c:pt idx="13">
                  <c:v>33.9</c:v>
                </c:pt>
                <c:pt idx="14">
                  <c:v>29.8</c:v>
                </c:pt>
                <c:pt idx="15">
                  <c:v>41.7</c:v>
                </c:pt>
                <c:pt idx="16">
                  <c:v>38.4</c:v>
                </c:pt>
                <c:pt idx="17">
                  <c:v>50.2</c:v>
                </c:pt>
                <c:pt idx="18">
                  <c:v>41.2</c:v>
                </c:pt>
                <c:pt idx="19">
                  <c:v>7.9</c:v>
                </c:pt>
                <c:pt idx="20">
                  <c:v>19.7</c:v>
                </c:pt>
                <c:pt idx="21">
                  <c:v>2.2999999999999998</c:v>
                </c:pt>
                <c:pt idx="22">
                  <c:v>17.5</c:v>
                </c:pt>
                <c:pt idx="23">
                  <c:v>45.4</c:v>
                </c:pt>
                <c:pt idx="24">
                  <c:v>1</c:v>
                </c:pt>
                <c:pt idx="25">
                  <c:v>3.6</c:v>
                </c:pt>
                <c:pt idx="26" formatCode="General">
                  <c:v>27</c:v>
                </c:pt>
                <c:pt idx="27">
                  <c:v>9.6999999999999993</c:v>
                </c:pt>
                <c:pt idx="28">
                  <c:v>9</c:v>
                </c:pt>
                <c:pt idx="29">
                  <c:v>30.4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54992"/>
        <c:axId val="845842840"/>
        <c:axId val="834436832"/>
      </c:bar3DChart>
      <c:catAx>
        <c:axId val="84585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4284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42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54992"/>
        <c:crossesAt val="1"/>
        <c:crossBetween val="between"/>
      </c:valAx>
      <c:serAx>
        <c:axId val="83443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4284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Dezember 2015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4038461538461539E-2"/>
          <c:y val="0.23983169705469845"/>
          <c:w val="0.73557692307692313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'Dez15'!$C$3:$AG$3</c:f>
              <c:numCache>
                <c:formatCode>0.0</c:formatCode>
                <c:ptCount val="31"/>
                <c:pt idx="0">
                  <c:v>11.052</c:v>
                </c:pt>
                <c:pt idx="1">
                  <c:v>9.2360000000000007</c:v>
                </c:pt>
                <c:pt idx="2">
                  <c:v>9.2769999999999992</c:v>
                </c:pt>
                <c:pt idx="3">
                  <c:v>3.169</c:v>
                </c:pt>
                <c:pt idx="4">
                  <c:v>3.1339999999999999</c:v>
                </c:pt>
                <c:pt idx="5">
                  <c:v>3.319</c:v>
                </c:pt>
                <c:pt idx="6">
                  <c:v>8.5150000000000006</c:v>
                </c:pt>
                <c:pt idx="7">
                  <c:v>4.883</c:v>
                </c:pt>
                <c:pt idx="8">
                  <c:v>3.12</c:v>
                </c:pt>
                <c:pt idx="9">
                  <c:v>3.1219999999999999</c:v>
                </c:pt>
                <c:pt idx="10">
                  <c:v>7.6920000000000002</c:v>
                </c:pt>
                <c:pt idx="11">
                  <c:v>8.9469999999999992</c:v>
                </c:pt>
                <c:pt idx="12">
                  <c:v>9.3670000000000009</c:v>
                </c:pt>
                <c:pt idx="13">
                  <c:v>8.4559999999999995</c:v>
                </c:pt>
                <c:pt idx="14">
                  <c:v>8.2609999999999992</c:v>
                </c:pt>
                <c:pt idx="15">
                  <c:v>6.2050000000000001</c:v>
                </c:pt>
                <c:pt idx="16">
                  <c:v>9.2409999999999997</c:v>
                </c:pt>
                <c:pt idx="18">
                  <c:v>7.9930000000000003</c:v>
                </c:pt>
                <c:pt idx="19">
                  <c:v>8.1449999999999996</c:v>
                </c:pt>
                <c:pt idx="20">
                  <c:v>2.3940000000000001</c:v>
                </c:pt>
                <c:pt idx="21">
                  <c:v>8.8209999999999997</c:v>
                </c:pt>
                <c:pt idx="22">
                  <c:v>8.9979999999999993</c:v>
                </c:pt>
                <c:pt idx="23">
                  <c:v>8.7669999999999995</c:v>
                </c:pt>
                <c:pt idx="24">
                  <c:v>8.2080000000000002</c:v>
                </c:pt>
                <c:pt idx="25">
                  <c:v>8.609</c:v>
                </c:pt>
                <c:pt idx="26">
                  <c:v>9.0090000000000003</c:v>
                </c:pt>
                <c:pt idx="27">
                  <c:v>8.8089999999999993</c:v>
                </c:pt>
                <c:pt idx="28">
                  <c:v>8.73</c:v>
                </c:pt>
                <c:pt idx="29">
                  <c:v>8.4019999999999992</c:v>
                </c:pt>
                <c:pt idx="30">
                  <c:v>3.8610000000000002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'Dez15'!$C$4:$AG$4</c:f>
              <c:numCache>
                <c:formatCode>0.0</c:formatCode>
                <c:ptCount val="31"/>
                <c:pt idx="0">
                  <c:v>26.2</c:v>
                </c:pt>
                <c:pt idx="1">
                  <c:v>46.6</c:v>
                </c:pt>
                <c:pt idx="2">
                  <c:v>45.5</c:v>
                </c:pt>
                <c:pt idx="3">
                  <c:v>8.6999999999999993</c:v>
                </c:pt>
                <c:pt idx="4">
                  <c:v>10.6</c:v>
                </c:pt>
                <c:pt idx="5">
                  <c:v>11.1</c:v>
                </c:pt>
                <c:pt idx="6">
                  <c:v>42.3</c:v>
                </c:pt>
                <c:pt idx="7">
                  <c:v>13.9</c:v>
                </c:pt>
                <c:pt idx="8">
                  <c:v>6.9</c:v>
                </c:pt>
                <c:pt idx="9">
                  <c:v>11.5</c:v>
                </c:pt>
                <c:pt idx="10">
                  <c:v>23.5</c:v>
                </c:pt>
                <c:pt idx="11">
                  <c:v>42.2</c:v>
                </c:pt>
                <c:pt idx="12">
                  <c:v>30.3</c:v>
                </c:pt>
                <c:pt idx="13">
                  <c:v>40.4</c:v>
                </c:pt>
                <c:pt idx="14">
                  <c:v>24.1</c:v>
                </c:pt>
                <c:pt idx="15">
                  <c:v>10.7</c:v>
                </c:pt>
                <c:pt idx="16">
                  <c:v>33.200000000000003</c:v>
                </c:pt>
                <c:pt idx="17">
                  <c:v>17.5</c:v>
                </c:pt>
                <c:pt idx="18">
                  <c:v>37.299999999999997</c:v>
                </c:pt>
                <c:pt idx="19">
                  <c:v>35.5</c:v>
                </c:pt>
                <c:pt idx="20">
                  <c:v>6.3</c:v>
                </c:pt>
                <c:pt idx="21">
                  <c:v>35</c:v>
                </c:pt>
                <c:pt idx="22">
                  <c:v>29.7</c:v>
                </c:pt>
                <c:pt idx="23">
                  <c:v>34.299999999999997</c:v>
                </c:pt>
                <c:pt idx="24">
                  <c:v>39.5</c:v>
                </c:pt>
                <c:pt idx="25">
                  <c:v>41.4</c:v>
                </c:pt>
                <c:pt idx="26" formatCode="General">
                  <c:v>41.4</c:v>
                </c:pt>
                <c:pt idx="27">
                  <c:v>42.4</c:v>
                </c:pt>
                <c:pt idx="28">
                  <c:v>34.799999999999997</c:v>
                </c:pt>
                <c:pt idx="29">
                  <c:v>39.9</c:v>
                </c:pt>
                <c:pt idx="30">
                  <c:v>6.7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52248"/>
        <c:axId val="845843232"/>
        <c:axId val="834430896"/>
      </c:bar3DChart>
      <c:catAx>
        <c:axId val="845852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4323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43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52248"/>
        <c:crossesAt val="1"/>
        <c:crossBetween val="between"/>
      </c:valAx>
      <c:serAx>
        <c:axId val="834430896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4323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Januar 2016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4038461538461539E-2"/>
          <c:y val="0.23983169705469845"/>
          <c:w val="0.73557692307692313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'Jan16'!$C$3:$AG$3</c:f>
              <c:numCache>
                <c:formatCode>0.0</c:formatCode>
                <c:ptCount val="31"/>
                <c:pt idx="0">
                  <c:v>9.3290000000000006</c:v>
                </c:pt>
                <c:pt idx="1">
                  <c:v>1.9419999999999999</c:v>
                </c:pt>
                <c:pt idx="2">
                  <c:v>11.71</c:v>
                </c:pt>
                <c:pt idx="3">
                  <c:v>11.497</c:v>
                </c:pt>
                <c:pt idx="4">
                  <c:v>11.462999999999999</c:v>
                </c:pt>
                <c:pt idx="5">
                  <c:v>12.077999999999999</c:v>
                </c:pt>
                <c:pt idx="6">
                  <c:v>1.1619999999999999</c:v>
                </c:pt>
                <c:pt idx="7">
                  <c:v>2.6280000000000001</c:v>
                </c:pt>
                <c:pt idx="8">
                  <c:v>2.2509999999999999</c:v>
                </c:pt>
                <c:pt idx="9">
                  <c:v>4.8499999999999996</c:v>
                </c:pt>
                <c:pt idx="10">
                  <c:v>11.87</c:v>
                </c:pt>
                <c:pt idx="11">
                  <c:v>11.824999999999999</c:v>
                </c:pt>
                <c:pt idx="12">
                  <c:v>12.555999999999999</c:v>
                </c:pt>
                <c:pt idx="13">
                  <c:v>2.2320000000000002</c:v>
                </c:pt>
                <c:pt idx="14">
                  <c:v>11.866</c:v>
                </c:pt>
                <c:pt idx="15">
                  <c:v>1.74</c:v>
                </c:pt>
                <c:pt idx="16">
                  <c:v>1.456</c:v>
                </c:pt>
                <c:pt idx="17">
                  <c:v>0.95899999999999996</c:v>
                </c:pt>
                <c:pt idx="18">
                  <c:v>0.27700000000000002</c:v>
                </c:pt>
                <c:pt idx="19">
                  <c:v>0.158</c:v>
                </c:pt>
                <c:pt idx="20">
                  <c:v>0.81599999999999995</c:v>
                </c:pt>
                <c:pt idx="21">
                  <c:v>2.6720000000000002</c:v>
                </c:pt>
                <c:pt idx="22">
                  <c:v>11.154</c:v>
                </c:pt>
                <c:pt idx="23">
                  <c:v>14.079000000000001</c:v>
                </c:pt>
                <c:pt idx="24">
                  <c:v>10.128</c:v>
                </c:pt>
                <c:pt idx="25">
                  <c:v>11.176</c:v>
                </c:pt>
                <c:pt idx="26">
                  <c:v>6.7130000000000001</c:v>
                </c:pt>
                <c:pt idx="27">
                  <c:v>7.6779999999999999</c:v>
                </c:pt>
                <c:pt idx="28">
                  <c:v>13.477</c:v>
                </c:pt>
                <c:pt idx="29">
                  <c:v>12.108000000000001</c:v>
                </c:pt>
                <c:pt idx="30">
                  <c:v>1.7549999999999999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'Jan16'!$C$4:$AG$4</c:f>
              <c:numCache>
                <c:formatCode>0.0</c:formatCode>
                <c:ptCount val="31"/>
                <c:pt idx="0">
                  <c:v>13.1</c:v>
                </c:pt>
                <c:pt idx="1">
                  <c:v>5.3</c:v>
                </c:pt>
                <c:pt idx="2">
                  <c:v>21.7</c:v>
                </c:pt>
                <c:pt idx="3">
                  <c:v>17.600000000000001</c:v>
                </c:pt>
                <c:pt idx="4">
                  <c:v>34.200000000000003</c:v>
                </c:pt>
                <c:pt idx="5">
                  <c:v>27.1</c:v>
                </c:pt>
                <c:pt idx="6">
                  <c:v>3.9</c:v>
                </c:pt>
                <c:pt idx="7">
                  <c:v>9.3000000000000007</c:v>
                </c:pt>
                <c:pt idx="8">
                  <c:v>6</c:v>
                </c:pt>
                <c:pt idx="9">
                  <c:v>7.4</c:v>
                </c:pt>
                <c:pt idx="10">
                  <c:v>16.899999999999999</c:v>
                </c:pt>
                <c:pt idx="11">
                  <c:v>24.2</c:v>
                </c:pt>
                <c:pt idx="12">
                  <c:v>22.9</c:v>
                </c:pt>
                <c:pt idx="13">
                  <c:v>7.5</c:v>
                </c:pt>
                <c:pt idx="14">
                  <c:v>31.9</c:v>
                </c:pt>
                <c:pt idx="15">
                  <c:v>3.4</c:v>
                </c:pt>
                <c:pt idx="16">
                  <c:v>2</c:v>
                </c:pt>
                <c:pt idx="17">
                  <c:v>3</c:v>
                </c:pt>
                <c:pt idx="18">
                  <c:v>1.3</c:v>
                </c:pt>
                <c:pt idx="19">
                  <c:v>0.6</c:v>
                </c:pt>
                <c:pt idx="20">
                  <c:v>1.9</c:v>
                </c:pt>
                <c:pt idx="21">
                  <c:v>10.3</c:v>
                </c:pt>
                <c:pt idx="22">
                  <c:v>36.299999999999997</c:v>
                </c:pt>
                <c:pt idx="23">
                  <c:v>24.4</c:v>
                </c:pt>
                <c:pt idx="24">
                  <c:v>53</c:v>
                </c:pt>
                <c:pt idx="25">
                  <c:v>45.8</c:v>
                </c:pt>
                <c:pt idx="26" formatCode="General">
                  <c:v>23.3</c:v>
                </c:pt>
                <c:pt idx="27">
                  <c:v>27.9</c:v>
                </c:pt>
                <c:pt idx="28">
                  <c:v>37.700000000000003</c:v>
                </c:pt>
                <c:pt idx="29">
                  <c:v>41.1</c:v>
                </c:pt>
                <c:pt idx="30">
                  <c:v>7.8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51464"/>
        <c:axId val="845848720"/>
        <c:axId val="834429200"/>
      </c:bar3DChart>
      <c:catAx>
        <c:axId val="84585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4872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48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51464"/>
        <c:crossesAt val="1"/>
        <c:crossBetween val="between"/>
      </c:valAx>
      <c:serAx>
        <c:axId val="83442920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4872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Februar 2016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4038461538461539E-2"/>
          <c:y val="0.23983169705469845"/>
          <c:w val="0.73557692307692313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'Feb16'!$C$3:$AG$3</c:f>
              <c:numCache>
                <c:formatCode>0.0</c:formatCode>
                <c:ptCount val="31"/>
                <c:pt idx="0">
                  <c:v>12.416</c:v>
                </c:pt>
                <c:pt idx="1">
                  <c:v>11.180999999999999</c:v>
                </c:pt>
                <c:pt idx="2">
                  <c:v>3.427</c:v>
                </c:pt>
                <c:pt idx="3">
                  <c:v>2.85</c:v>
                </c:pt>
                <c:pt idx="4">
                  <c:v>12.382</c:v>
                </c:pt>
                <c:pt idx="5">
                  <c:v>11.714</c:v>
                </c:pt>
                <c:pt idx="6">
                  <c:v>2.202</c:v>
                </c:pt>
                <c:pt idx="7">
                  <c:v>14.034000000000001</c:v>
                </c:pt>
                <c:pt idx="8">
                  <c:v>3.0449999999999999</c:v>
                </c:pt>
                <c:pt idx="9">
                  <c:v>15</c:v>
                </c:pt>
                <c:pt idx="10">
                  <c:v>13.930999999999999</c:v>
                </c:pt>
                <c:pt idx="11">
                  <c:v>0.88900000000000001</c:v>
                </c:pt>
                <c:pt idx="12">
                  <c:v>14.891</c:v>
                </c:pt>
                <c:pt idx="13">
                  <c:v>7.1639999999999997</c:v>
                </c:pt>
                <c:pt idx="14">
                  <c:v>2.4329999999999998</c:v>
                </c:pt>
                <c:pt idx="15">
                  <c:v>15</c:v>
                </c:pt>
                <c:pt idx="16">
                  <c:v>3.1890000000000001</c:v>
                </c:pt>
                <c:pt idx="17">
                  <c:v>12.175000000000001</c:v>
                </c:pt>
                <c:pt idx="18">
                  <c:v>8.82</c:v>
                </c:pt>
                <c:pt idx="19">
                  <c:v>3.738</c:v>
                </c:pt>
                <c:pt idx="20">
                  <c:v>12.773</c:v>
                </c:pt>
                <c:pt idx="21">
                  <c:v>13.239000000000001</c:v>
                </c:pt>
                <c:pt idx="22">
                  <c:v>7.5490000000000004</c:v>
                </c:pt>
                <c:pt idx="23">
                  <c:v>10.329000000000001</c:v>
                </c:pt>
                <c:pt idx="24">
                  <c:v>4.34</c:v>
                </c:pt>
                <c:pt idx="25">
                  <c:v>12.59</c:v>
                </c:pt>
                <c:pt idx="26">
                  <c:v>12.756</c:v>
                </c:pt>
                <c:pt idx="27">
                  <c:v>11.22</c:v>
                </c:pt>
                <c:pt idx="28">
                  <c:v>3.0289999999999999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'Feb16'!$C$4:$AG$4</c:f>
              <c:numCache>
                <c:formatCode>0.0</c:formatCode>
                <c:ptCount val="31"/>
                <c:pt idx="0">
                  <c:v>49.3</c:v>
                </c:pt>
                <c:pt idx="1">
                  <c:v>41</c:v>
                </c:pt>
                <c:pt idx="2">
                  <c:v>7.7</c:v>
                </c:pt>
                <c:pt idx="3">
                  <c:v>8.5</c:v>
                </c:pt>
                <c:pt idx="4">
                  <c:v>56.8</c:v>
                </c:pt>
                <c:pt idx="5">
                  <c:v>45</c:v>
                </c:pt>
                <c:pt idx="6">
                  <c:v>9.5</c:v>
                </c:pt>
                <c:pt idx="7">
                  <c:v>37.9</c:v>
                </c:pt>
                <c:pt idx="8">
                  <c:v>10</c:v>
                </c:pt>
                <c:pt idx="9">
                  <c:v>30</c:v>
                </c:pt>
                <c:pt idx="10">
                  <c:v>59.9</c:v>
                </c:pt>
                <c:pt idx="11">
                  <c:v>3.6</c:v>
                </c:pt>
                <c:pt idx="12">
                  <c:v>25.5</c:v>
                </c:pt>
                <c:pt idx="13">
                  <c:v>19</c:v>
                </c:pt>
                <c:pt idx="14">
                  <c:v>9.9</c:v>
                </c:pt>
                <c:pt idx="15">
                  <c:v>24.6</c:v>
                </c:pt>
                <c:pt idx="16">
                  <c:v>12.6</c:v>
                </c:pt>
                <c:pt idx="17">
                  <c:v>36.200000000000003</c:v>
                </c:pt>
                <c:pt idx="18">
                  <c:v>14.9</c:v>
                </c:pt>
                <c:pt idx="19">
                  <c:v>13.1</c:v>
                </c:pt>
                <c:pt idx="20">
                  <c:v>71.599999999999994</c:v>
                </c:pt>
                <c:pt idx="21">
                  <c:v>47.6</c:v>
                </c:pt>
                <c:pt idx="22">
                  <c:v>19.7</c:v>
                </c:pt>
                <c:pt idx="23">
                  <c:v>27.2</c:v>
                </c:pt>
                <c:pt idx="24">
                  <c:v>12.4</c:v>
                </c:pt>
                <c:pt idx="25">
                  <c:v>35.299999999999997</c:v>
                </c:pt>
                <c:pt idx="26" formatCode="General">
                  <c:v>68.099999999999994</c:v>
                </c:pt>
                <c:pt idx="27">
                  <c:v>29.1</c:v>
                </c:pt>
                <c:pt idx="28">
                  <c:v>14.5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44408"/>
        <c:axId val="845850288"/>
        <c:axId val="834435984"/>
      </c:bar3DChart>
      <c:catAx>
        <c:axId val="845844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5028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5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44408"/>
        <c:crossesAt val="1"/>
        <c:crossBetween val="between"/>
      </c:valAx>
      <c:serAx>
        <c:axId val="834435984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5028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März 2016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1730769230769232E-2"/>
          <c:y val="0.23983169705469845"/>
          <c:w val="0.72788461538461535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'Mar16'!$C$3:$AG$3</c:f>
              <c:numCache>
                <c:formatCode>0.0</c:formatCode>
                <c:ptCount val="31"/>
                <c:pt idx="0">
                  <c:v>14.821999999999999</c:v>
                </c:pt>
                <c:pt idx="1">
                  <c:v>12.852</c:v>
                </c:pt>
                <c:pt idx="2">
                  <c:v>15</c:v>
                </c:pt>
                <c:pt idx="3">
                  <c:v>7.26</c:v>
                </c:pt>
                <c:pt idx="4">
                  <c:v>4.6779999999999999</c:v>
                </c:pt>
                <c:pt idx="5">
                  <c:v>15</c:v>
                </c:pt>
                <c:pt idx="6">
                  <c:v>15</c:v>
                </c:pt>
                <c:pt idx="7">
                  <c:v>11.577999999999999</c:v>
                </c:pt>
                <c:pt idx="8">
                  <c:v>14.695</c:v>
                </c:pt>
                <c:pt idx="9">
                  <c:v>14.96</c:v>
                </c:pt>
                <c:pt idx="10">
                  <c:v>14.521000000000001</c:v>
                </c:pt>
                <c:pt idx="11">
                  <c:v>3.2440000000000002</c:v>
                </c:pt>
                <c:pt idx="12">
                  <c:v>10.518000000000001</c:v>
                </c:pt>
                <c:pt idx="13">
                  <c:v>11.456</c:v>
                </c:pt>
                <c:pt idx="14">
                  <c:v>14.691000000000001</c:v>
                </c:pt>
                <c:pt idx="15">
                  <c:v>15</c:v>
                </c:pt>
                <c:pt idx="16">
                  <c:v>14.058</c:v>
                </c:pt>
                <c:pt idx="17">
                  <c:v>13.895</c:v>
                </c:pt>
                <c:pt idx="18">
                  <c:v>13.782</c:v>
                </c:pt>
                <c:pt idx="19">
                  <c:v>13.96</c:v>
                </c:pt>
                <c:pt idx="20">
                  <c:v>13.477</c:v>
                </c:pt>
                <c:pt idx="21">
                  <c:v>14.978</c:v>
                </c:pt>
                <c:pt idx="22">
                  <c:v>15</c:v>
                </c:pt>
                <c:pt idx="23">
                  <c:v>15</c:v>
                </c:pt>
                <c:pt idx="24">
                  <c:v>6.6020000000000003</c:v>
                </c:pt>
                <c:pt idx="25">
                  <c:v>14.478999999999999</c:v>
                </c:pt>
                <c:pt idx="26">
                  <c:v>5.3419999999999996</c:v>
                </c:pt>
                <c:pt idx="27">
                  <c:v>15</c:v>
                </c:pt>
                <c:pt idx="28">
                  <c:v>14.736000000000001</c:v>
                </c:pt>
                <c:pt idx="29">
                  <c:v>15</c:v>
                </c:pt>
                <c:pt idx="30">
                  <c:v>14.762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'Mar16'!$C$4:$AG$4</c:f>
              <c:numCache>
                <c:formatCode>0.0</c:formatCode>
                <c:ptCount val="31"/>
                <c:pt idx="0">
                  <c:v>43.4</c:v>
                </c:pt>
                <c:pt idx="1">
                  <c:v>30.7</c:v>
                </c:pt>
                <c:pt idx="2">
                  <c:v>17.899999999999999</c:v>
                </c:pt>
                <c:pt idx="3">
                  <c:v>24.2</c:v>
                </c:pt>
                <c:pt idx="4">
                  <c:v>17</c:v>
                </c:pt>
                <c:pt idx="5">
                  <c:v>47.2</c:v>
                </c:pt>
                <c:pt idx="6">
                  <c:v>84</c:v>
                </c:pt>
                <c:pt idx="7">
                  <c:v>13</c:v>
                </c:pt>
                <c:pt idx="8">
                  <c:v>91.3</c:v>
                </c:pt>
                <c:pt idx="9">
                  <c:v>83.4</c:v>
                </c:pt>
                <c:pt idx="10">
                  <c:v>60.3</c:v>
                </c:pt>
                <c:pt idx="11">
                  <c:v>21.1</c:v>
                </c:pt>
                <c:pt idx="12">
                  <c:v>23.8</c:v>
                </c:pt>
                <c:pt idx="13">
                  <c:v>37</c:v>
                </c:pt>
                <c:pt idx="14">
                  <c:v>57.5</c:v>
                </c:pt>
                <c:pt idx="15">
                  <c:v>42.3</c:v>
                </c:pt>
                <c:pt idx="16">
                  <c:v>98.5</c:v>
                </c:pt>
                <c:pt idx="17">
                  <c:v>97.3</c:v>
                </c:pt>
                <c:pt idx="18">
                  <c:v>97.1</c:v>
                </c:pt>
                <c:pt idx="19">
                  <c:v>90.3</c:v>
                </c:pt>
                <c:pt idx="20">
                  <c:v>86.9</c:v>
                </c:pt>
                <c:pt idx="21">
                  <c:v>70.099999999999994</c:v>
                </c:pt>
                <c:pt idx="22">
                  <c:v>47.9</c:v>
                </c:pt>
                <c:pt idx="23">
                  <c:v>87.8</c:v>
                </c:pt>
                <c:pt idx="24">
                  <c:v>29.5</c:v>
                </c:pt>
                <c:pt idx="25">
                  <c:v>104.8</c:v>
                </c:pt>
                <c:pt idx="26" formatCode="General">
                  <c:v>18.899999999999999</c:v>
                </c:pt>
                <c:pt idx="27">
                  <c:v>55.9</c:v>
                </c:pt>
                <c:pt idx="28">
                  <c:v>58.6</c:v>
                </c:pt>
                <c:pt idx="29">
                  <c:v>71.2</c:v>
                </c:pt>
                <c:pt idx="30">
                  <c:v>63.4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49112"/>
        <c:axId val="845846368"/>
        <c:axId val="834431320"/>
      </c:bar3DChart>
      <c:catAx>
        <c:axId val="845849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4636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46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49112"/>
        <c:crossesAt val="1"/>
        <c:crossBetween val="between"/>
      </c:valAx>
      <c:serAx>
        <c:axId val="83443132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4636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April 2016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1730769230769232E-2"/>
          <c:y val="0.23983169705469845"/>
          <c:w val="0.72788461538461535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'Apr16'!$C$3:$AG$3</c:f>
              <c:numCache>
                <c:formatCode>0.0</c:formatCode>
                <c:ptCount val="31"/>
                <c:pt idx="0">
                  <c:v>11.782999999999999</c:v>
                </c:pt>
                <c:pt idx="1">
                  <c:v>12.898</c:v>
                </c:pt>
                <c:pt idx="2">
                  <c:v>11.462</c:v>
                </c:pt>
                <c:pt idx="3">
                  <c:v>15</c:v>
                </c:pt>
                <c:pt idx="4">
                  <c:v>14.593</c:v>
                </c:pt>
                <c:pt idx="5">
                  <c:v>15</c:v>
                </c:pt>
                <c:pt idx="6">
                  <c:v>15</c:v>
                </c:pt>
                <c:pt idx="7">
                  <c:v>12.275</c:v>
                </c:pt>
                <c:pt idx="8">
                  <c:v>3.3319999999999999</c:v>
                </c:pt>
                <c:pt idx="9">
                  <c:v>14.597</c:v>
                </c:pt>
                <c:pt idx="10">
                  <c:v>15</c:v>
                </c:pt>
                <c:pt idx="11">
                  <c:v>18.867999999999999</c:v>
                </c:pt>
                <c:pt idx="12">
                  <c:v>15.702999999999999</c:v>
                </c:pt>
                <c:pt idx="13">
                  <c:v>19.5</c:v>
                </c:pt>
                <c:pt idx="14">
                  <c:v>17.702000000000002</c:v>
                </c:pt>
                <c:pt idx="15">
                  <c:v>20</c:v>
                </c:pt>
                <c:pt idx="16">
                  <c:v>19.928000000000001</c:v>
                </c:pt>
                <c:pt idx="17">
                  <c:v>6.0179999999999998</c:v>
                </c:pt>
                <c:pt idx="18">
                  <c:v>19.151</c:v>
                </c:pt>
                <c:pt idx="19">
                  <c:v>15.311</c:v>
                </c:pt>
                <c:pt idx="20">
                  <c:v>15.225</c:v>
                </c:pt>
                <c:pt idx="22">
                  <c:v>10.641999999999999</c:v>
                </c:pt>
                <c:pt idx="23">
                  <c:v>11.478999999999999</c:v>
                </c:pt>
                <c:pt idx="24">
                  <c:v>17.891999999999999</c:v>
                </c:pt>
                <c:pt idx="25">
                  <c:v>17.891999999999999</c:v>
                </c:pt>
                <c:pt idx="26">
                  <c:v>17.954000000000001</c:v>
                </c:pt>
                <c:pt idx="27">
                  <c:v>17.936</c:v>
                </c:pt>
                <c:pt idx="28">
                  <c:v>16.632000000000001</c:v>
                </c:pt>
                <c:pt idx="29">
                  <c:v>15.138999999999999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'Apr16'!$C$4:$AG$4</c:f>
              <c:numCache>
                <c:formatCode>0.0</c:formatCode>
                <c:ptCount val="31"/>
                <c:pt idx="0">
                  <c:v>46.5</c:v>
                </c:pt>
                <c:pt idx="1">
                  <c:v>48.3</c:v>
                </c:pt>
                <c:pt idx="2">
                  <c:v>52.9</c:v>
                </c:pt>
                <c:pt idx="3">
                  <c:v>75.7</c:v>
                </c:pt>
                <c:pt idx="4">
                  <c:v>45.8</c:v>
                </c:pt>
                <c:pt idx="5">
                  <c:v>54</c:v>
                </c:pt>
                <c:pt idx="6">
                  <c:v>25.8</c:v>
                </c:pt>
                <c:pt idx="7">
                  <c:v>27.5</c:v>
                </c:pt>
                <c:pt idx="8">
                  <c:v>19.899999999999999</c:v>
                </c:pt>
                <c:pt idx="9">
                  <c:v>110.6</c:v>
                </c:pt>
                <c:pt idx="10">
                  <c:v>84.6</c:v>
                </c:pt>
                <c:pt idx="11">
                  <c:v>89</c:v>
                </c:pt>
                <c:pt idx="12">
                  <c:v>29</c:v>
                </c:pt>
                <c:pt idx="13">
                  <c:v>92</c:v>
                </c:pt>
                <c:pt idx="14">
                  <c:v>39</c:v>
                </c:pt>
                <c:pt idx="15">
                  <c:v>78</c:v>
                </c:pt>
                <c:pt idx="16">
                  <c:v>20</c:v>
                </c:pt>
                <c:pt idx="17">
                  <c:v>17</c:v>
                </c:pt>
                <c:pt idx="18">
                  <c:v>105</c:v>
                </c:pt>
                <c:pt idx="19">
                  <c:v>111</c:v>
                </c:pt>
                <c:pt idx="20">
                  <c:v>88</c:v>
                </c:pt>
                <c:pt idx="21">
                  <c:v>75</c:v>
                </c:pt>
                <c:pt idx="22">
                  <c:v>31</c:v>
                </c:pt>
                <c:pt idx="23">
                  <c:v>40</c:v>
                </c:pt>
                <c:pt idx="24">
                  <c:v>80</c:v>
                </c:pt>
                <c:pt idx="25">
                  <c:v>56</c:v>
                </c:pt>
                <c:pt idx="26" formatCode="General">
                  <c:v>83</c:v>
                </c:pt>
                <c:pt idx="27">
                  <c:v>85</c:v>
                </c:pt>
                <c:pt idx="28">
                  <c:v>120</c:v>
                </c:pt>
                <c:pt idx="29">
                  <c:v>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46760"/>
        <c:axId val="845847152"/>
        <c:axId val="834432592"/>
      </c:bar3DChart>
      <c:catAx>
        <c:axId val="845846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4715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47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46760"/>
        <c:crossesAt val="1"/>
        <c:crossBetween val="between"/>
      </c:valAx>
      <c:serAx>
        <c:axId val="83443259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4715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Mai 2016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1730769230769232E-2"/>
          <c:y val="0.23983169705469845"/>
          <c:w val="0.72788461538461535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'Mai16'!$C$3:$AG$3</c:f>
              <c:numCache>
                <c:formatCode>0.0</c:formatCode>
                <c:ptCount val="31"/>
                <c:pt idx="0">
                  <c:v>10.019</c:v>
                </c:pt>
                <c:pt idx="1">
                  <c:v>17.829999999999998</c:v>
                </c:pt>
                <c:pt idx="2">
                  <c:v>17.658000000000001</c:v>
                </c:pt>
                <c:pt idx="3">
                  <c:v>17.905999999999999</c:v>
                </c:pt>
                <c:pt idx="4">
                  <c:v>15.374000000000001</c:v>
                </c:pt>
                <c:pt idx="5">
                  <c:v>15.055</c:v>
                </c:pt>
                <c:pt idx="6">
                  <c:v>16.236999999999998</c:v>
                </c:pt>
                <c:pt idx="7">
                  <c:v>17.012</c:v>
                </c:pt>
                <c:pt idx="8">
                  <c:v>16.294</c:v>
                </c:pt>
                <c:pt idx="9">
                  <c:v>17.698</c:v>
                </c:pt>
                <c:pt idx="10">
                  <c:v>13.122</c:v>
                </c:pt>
                <c:pt idx="11">
                  <c:v>5.6440000000000001</c:v>
                </c:pt>
                <c:pt idx="12">
                  <c:v>11.015000000000001</c:v>
                </c:pt>
                <c:pt idx="13">
                  <c:v>14.063000000000001</c:v>
                </c:pt>
                <c:pt idx="14">
                  <c:v>17.952999999999999</c:v>
                </c:pt>
                <c:pt idx="15">
                  <c:v>17.914999999999999</c:v>
                </c:pt>
                <c:pt idx="16">
                  <c:v>17.956</c:v>
                </c:pt>
                <c:pt idx="17">
                  <c:v>17.292000000000002</c:v>
                </c:pt>
                <c:pt idx="18">
                  <c:v>15.776</c:v>
                </c:pt>
                <c:pt idx="19">
                  <c:v>16.603999999999999</c:v>
                </c:pt>
                <c:pt idx="20">
                  <c:v>14.875999999999999</c:v>
                </c:pt>
                <c:pt idx="21">
                  <c:v>17.73</c:v>
                </c:pt>
                <c:pt idx="22">
                  <c:v>7.2320000000000002</c:v>
                </c:pt>
                <c:pt idx="23">
                  <c:v>17.884</c:v>
                </c:pt>
                <c:pt idx="24">
                  <c:v>17.440999999999999</c:v>
                </c:pt>
                <c:pt idx="25">
                  <c:v>15.788</c:v>
                </c:pt>
                <c:pt idx="26">
                  <c:v>16.157</c:v>
                </c:pt>
                <c:pt idx="27">
                  <c:v>17.815999999999999</c:v>
                </c:pt>
                <c:pt idx="28">
                  <c:v>5.3639999999999999</c:v>
                </c:pt>
                <c:pt idx="29">
                  <c:v>17.832000000000001</c:v>
                </c:pt>
                <c:pt idx="30">
                  <c:v>10.705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'Mai16'!$C$4:$AG$4</c:f>
              <c:numCache>
                <c:formatCode>0.0</c:formatCode>
                <c:ptCount val="31"/>
                <c:pt idx="0">
                  <c:v>31</c:v>
                </c:pt>
                <c:pt idx="1">
                  <c:v>90</c:v>
                </c:pt>
                <c:pt idx="2">
                  <c:v>46</c:v>
                </c:pt>
                <c:pt idx="3">
                  <c:v>104</c:v>
                </c:pt>
                <c:pt idx="4">
                  <c:v>125</c:v>
                </c:pt>
                <c:pt idx="5">
                  <c:v>119</c:v>
                </c:pt>
                <c:pt idx="6">
                  <c:v>107</c:v>
                </c:pt>
                <c:pt idx="7">
                  <c:v>105</c:v>
                </c:pt>
                <c:pt idx="8">
                  <c:v>62</c:v>
                </c:pt>
                <c:pt idx="9">
                  <c:v>92</c:v>
                </c:pt>
                <c:pt idx="10">
                  <c:v>55</c:v>
                </c:pt>
                <c:pt idx="11">
                  <c:v>24</c:v>
                </c:pt>
                <c:pt idx="12">
                  <c:v>29</c:v>
                </c:pt>
                <c:pt idx="13">
                  <c:v>29</c:v>
                </c:pt>
                <c:pt idx="14">
                  <c:v>104</c:v>
                </c:pt>
                <c:pt idx="15">
                  <c:v>77</c:v>
                </c:pt>
                <c:pt idx="16">
                  <c:v>91</c:v>
                </c:pt>
                <c:pt idx="17">
                  <c:v>95</c:v>
                </c:pt>
                <c:pt idx="18">
                  <c:v>58</c:v>
                </c:pt>
                <c:pt idx="19">
                  <c:v>123</c:v>
                </c:pt>
                <c:pt idx="20">
                  <c:v>117</c:v>
                </c:pt>
                <c:pt idx="21">
                  <c:v>83</c:v>
                </c:pt>
                <c:pt idx="22">
                  <c:v>25</c:v>
                </c:pt>
                <c:pt idx="23">
                  <c:v>73</c:v>
                </c:pt>
                <c:pt idx="24">
                  <c:v>87</c:v>
                </c:pt>
                <c:pt idx="25">
                  <c:v>102</c:v>
                </c:pt>
                <c:pt idx="26" formatCode="General">
                  <c:v>115</c:v>
                </c:pt>
                <c:pt idx="27">
                  <c:v>76</c:v>
                </c:pt>
                <c:pt idx="28">
                  <c:v>24</c:v>
                </c:pt>
                <c:pt idx="29">
                  <c:v>78</c:v>
                </c:pt>
                <c:pt idx="30">
                  <c:v>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44800"/>
        <c:axId val="845845192"/>
        <c:axId val="834436408"/>
      </c:bar3DChart>
      <c:catAx>
        <c:axId val="84584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4519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45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44800"/>
        <c:crossesAt val="1"/>
        <c:crossBetween val="between"/>
      </c:valAx>
      <c:serAx>
        <c:axId val="834436408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4519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Juni 2016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1730769230769232E-2"/>
          <c:y val="0.23983169705469845"/>
          <c:w val="0.72788461538461535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'Jun16'!$C$3:$AG$3</c:f>
              <c:numCache>
                <c:formatCode>0.0</c:formatCode>
                <c:ptCount val="31"/>
                <c:pt idx="0">
                  <c:v>17.672000000000001</c:v>
                </c:pt>
                <c:pt idx="1">
                  <c:v>12.901999999999999</c:v>
                </c:pt>
                <c:pt idx="2">
                  <c:v>13.896000000000001</c:v>
                </c:pt>
                <c:pt idx="3">
                  <c:v>14.63</c:v>
                </c:pt>
                <c:pt idx="4">
                  <c:v>17.922000000000001</c:v>
                </c:pt>
                <c:pt idx="5">
                  <c:v>15.226000000000001</c:v>
                </c:pt>
                <c:pt idx="6">
                  <c:v>15.439</c:v>
                </c:pt>
                <c:pt idx="7">
                  <c:v>16.8</c:v>
                </c:pt>
                <c:pt idx="8">
                  <c:v>17.91</c:v>
                </c:pt>
                <c:pt idx="9">
                  <c:v>14.755000000000001</c:v>
                </c:pt>
                <c:pt idx="10">
                  <c:v>17.942</c:v>
                </c:pt>
                <c:pt idx="11">
                  <c:v>8.8960000000000008</c:v>
                </c:pt>
                <c:pt idx="12">
                  <c:v>17.937000000000001</c:v>
                </c:pt>
                <c:pt idx="13">
                  <c:v>17.216999999999999</c:v>
                </c:pt>
                <c:pt idx="14">
                  <c:v>17.968</c:v>
                </c:pt>
                <c:pt idx="15">
                  <c:v>13.231999999999999</c:v>
                </c:pt>
                <c:pt idx="16">
                  <c:v>17.922999999999998</c:v>
                </c:pt>
                <c:pt idx="17">
                  <c:v>17.942</c:v>
                </c:pt>
                <c:pt idx="18">
                  <c:v>17.907</c:v>
                </c:pt>
                <c:pt idx="19">
                  <c:v>17.02</c:v>
                </c:pt>
                <c:pt idx="20">
                  <c:v>9.6110000000000007</c:v>
                </c:pt>
                <c:pt idx="21">
                  <c:v>14.141999999999999</c:v>
                </c:pt>
                <c:pt idx="22">
                  <c:v>13.89</c:v>
                </c:pt>
                <c:pt idx="23">
                  <c:v>13.750999999999999</c:v>
                </c:pt>
                <c:pt idx="24">
                  <c:v>17.364999999999998</c:v>
                </c:pt>
                <c:pt idx="25">
                  <c:v>13.359</c:v>
                </c:pt>
                <c:pt idx="26">
                  <c:v>15.519</c:v>
                </c:pt>
                <c:pt idx="27">
                  <c:v>14.624000000000001</c:v>
                </c:pt>
                <c:pt idx="28">
                  <c:v>16.457999999999998</c:v>
                </c:pt>
                <c:pt idx="29">
                  <c:v>17.803999999999998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'Jun16'!$C$4:$AG$4</c:f>
              <c:numCache>
                <c:formatCode>0.0</c:formatCode>
                <c:ptCount val="31"/>
                <c:pt idx="0">
                  <c:v>65</c:v>
                </c:pt>
                <c:pt idx="1">
                  <c:v>39</c:v>
                </c:pt>
                <c:pt idx="2">
                  <c:v>36</c:v>
                </c:pt>
                <c:pt idx="3">
                  <c:v>46</c:v>
                </c:pt>
                <c:pt idx="4">
                  <c:v>84</c:v>
                </c:pt>
                <c:pt idx="5">
                  <c:v>122</c:v>
                </c:pt>
                <c:pt idx="6">
                  <c:v>82</c:v>
                </c:pt>
                <c:pt idx="7">
                  <c:v>43</c:v>
                </c:pt>
                <c:pt idx="8">
                  <c:v>69</c:v>
                </c:pt>
                <c:pt idx="9">
                  <c:v>113</c:v>
                </c:pt>
                <c:pt idx="10">
                  <c:v>47</c:v>
                </c:pt>
                <c:pt idx="11">
                  <c:v>47</c:v>
                </c:pt>
                <c:pt idx="12">
                  <c:v>54</c:v>
                </c:pt>
                <c:pt idx="13">
                  <c:v>53</c:v>
                </c:pt>
                <c:pt idx="14">
                  <c:v>65</c:v>
                </c:pt>
                <c:pt idx="15">
                  <c:v>27</c:v>
                </c:pt>
                <c:pt idx="16">
                  <c:v>100</c:v>
                </c:pt>
                <c:pt idx="17">
                  <c:v>42</c:v>
                </c:pt>
                <c:pt idx="18">
                  <c:v>52</c:v>
                </c:pt>
                <c:pt idx="19">
                  <c:v>111</c:v>
                </c:pt>
                <c:pt idx="20">
                  <c:v>49</c:v>
                </c:pt>
                <c:pt idx="21">
                  <c:v>118</c:v>
                </c:pt>
                <c:pt idx="22">
                  <c:v>115</c:v>
                </c:pt>
                <c:pt idx="23">
                  <c:v>111</c:v>
                </c:pt>
                <c:pt idx="24">
                  <c:v>39</c:v>
                </c:pt>
                <c:pt idx="25">
                  <c:v>56</c:v>
                </c:pt>
                <c:pt idx="26" formatCode="General">
                  <c:v>118</c:v>
                </c:pt>
                <c:pt idx="27">
                  <c:v>116</c:v>
                </c:pt>
                <c:pt idx="28">
                  <c:v>109</c:v>
                </c:pt>
                <c:pt idx="29">
                  <c:v>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53032"/>
        <c:axId val="845848328"/>
        <c:axId val="834433864"/>
      </c:bar3DChart>
      <c:catAx>
        <c:axId val="845853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4832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48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53032"/>
        <c:crossesAt val="1"/>
        <c:crossBetween val="between"/>
      </c:valAx>
      <c:serAx>
        <c:axId val="834433864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4832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Juli 2016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1730769230769232E-2"/>
          <c:y val="0.23983169705469845"/>
          <c:w val="0.72788461538461535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'Jul16'!$C$3:$AG$3</c:f>
              <c:numCache>
                <c:formatCode>0.0</c:formatCode>
                <c:ptCount val="31"/>
                <c:pt idx="0">
                  <c:v>17.335999999999999</c:v>
                </c:pt>
                <c:pt idx="1">
                  <c:v>9.8439999999999994</c:v>
                </c:pt>
                <c:pt idx="2">
                  <c:v>17.943000000000001</c:v>
                </c:pt>
                <c:pt idx="3">
                  <c:v>14.409000000000001</c:v>
                </c:pt>
                <c:pt idx="4">
                  <c:v>17.646000000000001</c:v>
                </c:pt>
                <c:pt idx="5">
                  <c:v>17.922999999999998</c:v>
                </c:pt>
                <c:pt idx="6">
                  <c:v>14.992000000000001</c:v>
                </c:pt>
                <c:pt idx="7">
                  <c:v>16.591000000000001</c:v>
                </c:pt>
                <c:pt idx="8">
                  <c:v>13.811</c:v>
                </c:pt>
                <c:pt idx="9">
                  <c:v>13.420999999999999</c:v>
                </c:pt>
                <c:pt idx="10">
                  <c:v>15.714</c:v>
                </c:pt>
                <c:pt idx="11">
                  <c:v>6.9950000000000001</c:v>
                </c:pt>
                <c:pt idx="12">
                  <c:v>9.2309999999999999</c:v>
                </c:pt>
                <c:pt idx="13">
                  <c:v>13.263999999999999</c:v>
                </c:pt>
                <c:pt idx="14">
                  <c:v>17.885999999999999</c:v>
                </c:pt>
                <c:pt idx="15">
                  <c:v>14.667999999999999</c:v>
                </c:pt>
                <c:pt idx="16">
                  <c:v>14.146000000000001</c:v>
                </c:pt>
                <c:pt idx="17">
                  <c:v>13.946999999999999</c:v>
                </c:pt>
                <c:pt idx="18">
                  <c:v>13.928000000000001</c:v>
                </c:pt>
                <c:pt idx="19">
                  <c:v>13.513999999999999</c:v>
                </c:pt>
                <c:pt idx="20">
                  <c:v>14.618</c:v>
                </c:pt>
                <c:pt idx="21">
                  <c:v>17.47</c:v>
                </c:pt>
                <c:pt idx="22">
                  <c:v>17.187000000000001</c:v>
                </c:pt>
                <c:pt idx="23">
                  <c:v>16.347000000000001</c:v>
                </c:pt>
                <c:pt idx="24">
                  <c:v>17.687999999999999</c:v>
                </c:pt>
                <c:pt idx="25">
                  <c:v>16.780999999999999</c:v>
                </c:pt>
                <c:pt idx="26">
                  <c:v>17.478000000000002</c:v>
                </c:pt>
                <c:pt idx="27">
                  <c:v>16.609000000000002</c:v>
                </c:pt>
                <c:pt idx="28">
                  <c:v>15.401999999999999</c:v>
                </c:pt>
                <c:pt idx="29">
                  <c:v>15.404</c:v>
                </c:pt>
                <c:pt idx="30">
                  <c:v>15.974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'Jul16'!$C$4:$AG$4</c:f>
              <c:numCache>
                <c:formatCode>0.0</c:formatCode>
                <c:ptCount val="31"/>
                <c:pt idx="0">
                  <c:v>98</c:v>
                </c:pt>
                <c:pt idx="1">
                  <c:v>18</c:v>
                </c:pt>
                <c:pt idx="2">
                  <c:v>113</c:v>
                </c:pt>
                <c:pt idx="3">
                  <c:v>118</c:v>
                </c:pt>
                <c:pt idx="4">
                  <c:v>91</c:v>
                </c:pt>
                <c:pt idx="5">
                  <c:v>109</c:v>
                </c:pt>
                <c:pt idx="6">
                  <c:v>115</c:v>
                </c:pt>
                <c:pt idx="7">
                  <c:v>100</c:v>
                </c:pt>
                <c:pt idx="8">
                  <c:v>113</c:v>
                </c:pt>
                <c:pt idx="9">
                  <c:v>110</c:v>
                </c:pt>
                <c:pt idx="10">
                  <c:v>67</c:v>
                </c:pt>
                <c:pt idx="11">
                  <c:v>17</c:v>
                </c:pt>
                <c:pt idx="12">
                  <c:v>28</c:v>
                </c:pt>
                <c:pt idx="13">
                  <c:v>36</c:v>
                </c:pt>
                <c:pt idx="14">
                  <c:v>70</c:v>
                </c:pt>
                <c:pt idx="15">
                  <c:v>121</c:v>
                </c:pt>
                <c:pt idx="16">
                  <c:v>116</c:v>
                </c:pt>
                <c:pt idx="17">
                  <c:v>114</c:v>
                </c:pt>
                <c:pt idx="18">
                  <c:v>113</c:v>
                </c:pt>
                <c:pt idx="19">
                  <c:v>108</c:v>
                </c:pt>
                <c:pt idx="20">
                  <c:v>85</c:v>
                </c:pt>
                <c:pt idx="21">
                  <c:v>53</c:v>
                </c:pt>
                <c:pt idx="22">
                  <c:v>61</c:v>
                </c:pt>
                <c:pt idx="23">
                  <c:v>95</c:v>
                </c:pt>
                <c:pt idx="24">
                  <c:v>76</c:v>
                </c:pt>
                <c:pt idx="25">
                  <c:v>74</c:v>
                </c:pt>
                <c:pt idx="26" formatCode="General">
                  <c:v>79</c:v>
                </c:pt>
                <c:pt idx="27">
                  <c:v>96</c:v>
                </c:pt>
                <c:pt idx="28">
                  <c:v>107</c:v>
                </c:pt>
                <c:pt idx="29">
                  <c:v>68</c:v>
                </c:pt>
                <c:pt idx="30">
                  <c:v>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53424"/>
        <c:axId val="845853816"/>
        <c:axId val="834435136"/>
      </c:bar3DChart>
      <c:catAx>
        <c:axId val="84585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5381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53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53424"/>
        <c:crossesAt val="1"/>
        <c:crossBetween val="between"/>
      </c:valAx>
      <c:serAx>
        <c:axId val="834435136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5381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November 2012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5769230769230772E-2"/>
          <c:y val="0.23842917251051893"/>
          <c:w val="0.7740384615384615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'Nov12'!$A$3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'Nov12'!$C$3:$AG$3</c:f>
              <c:numCache>
                <c:formatCode>0.0</c:formatCode>
                <c:ptCount val="31"/>
                <c:pt idx="0">
                  <c:v>12.335000000000001</c:v>
                </c:pt>
                <c:pt idx="1">
                  <c:v>11.317</c:v>
                </c:pt>
                <c:pt idx="2">
                  <c:v>10.837</c:v>
                </c:pt>
                <c:pt idx="3">
                  <c:v>14.243</c:v>
                </c:pt>
                <c:pt idx="4">
                  <c:v>13.912000000000001</c:v>
                </c:pt>
                <c:pt idx="5">
                  <c:v>13.989000000000001</c:v>
                </c:pt>
                <c:pt idx="6">
                  <c:v>13.218</c:v>
                </c:pt>
                <c:pt idx="7">
                  <c:v>12.622</c:v>
                </c:pt>
                <c:pt idx="8">
                  <c:v>11.242000000000001</c:v>
                </c:pt>
                <c:pt idx="9">
                  <c:v>11.242000000000001</c:v>
                </c:pt>
                <c:pt idx="10">
                  <c:v>6.05</c:v>
                </c:pt>
                <c:pt idx="11">
                  <c:v>7.2279999999999998</c:v>
                </c:pt>
                <c:pt idx="12">
                  <c:v>11.183</c:v>
                </c:pt>
                <c:pt idx="13">
                  <c:v>10.646000000000001</c:v>
                </c:pt>
                <c:pt idx="14">
                  <c:v>11.44</c:v>
                </c:pt>
                <c:pt idx="15">
                  <c:v>4.2110000000000003</c:v>
                </c:pt>
                <c:pt idx="16">
                  <c:v>3.8969999999999998</c:v>
                </c:pt>
                <c:pt idx="17">
                  <c:v>6.6760000000000002</c:v>
                </c:pt>
                <c:pt idx="18">
                  <c:v>3.1120000000000001</c:v>
                </c:pt>
                <c:pt idx="19">
                  <c:v>4.0510000000000002</c:v>
                </c:pt>
                <c:pt idx="20">
                  <c:v>3.1440000000000001</c:v>
                </c:pt>
                <c:pt idx="21">
                  <c:v>8.8930000000000007</c:v>
                </c:pt>
                <c:pt idx="22">
                  <c:v>8.9149999999999991</c:v>
                </c:pt>
                <c:pt idx="23">
                  <c:v>8.9149999999999991</c:v>
                </c:pt>
                <c:pt idx="24">
                  <c:v>9.4879999999999995</c:v>
                </c:pt>
                <c:pt idx="25">
                  <c:v>5.0419999999999998</c:v>
                </c:pt>
                <c:pt idx="26">
                  <c:v>4.3280000000000003</c:v>
                </c:pt>
                <c:pt idx="27">
                  <c:v>2.237162162162162</c:v>
                </c:pt>
                <c:pt idx="28">
                  <c:v>0.2</c:v>
                </c:pt>
                <c:pt idx="29">
                  <c:v>0.29799999999999999</c:v>
                </c:pt>
              </c:numCache>
            </c:numRef>
          </c:val>
        </c:ser>
        <c:ser>
          <c:idx val="1"/>
          <c:order val="1"/>
          <c:tx>
            <c:strRef>
              <c:f>'Nov12'!$A$4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'Nov12'!$C$4:$AG$4</c:f>
              <c:numCache>
                <c:formatCode>0.0</c:formatCode>
                <c:ptCount val="31"/>
                <c:pt idx="0">
                  <c:v>51.6</c:v>
                </c:pt>
                <c:pt idx="1">
                  <c:v>58.5</c:v>
                </c:pt>
                <c:pt idx="2">
                  <c:v>42.2</c:v>
                </c:pt>
                <c:pt idx="3">
                  <c:v>35.799999999999997</c:v>
                </c:pt>
                <c:pt idx="4">
                  <c:v>46.2</c:v>
                </c:pt>
                <c:pt idx="5">
                  <c:v>33.4</c:v>
                </c:pt>
                <c:pt idx="6">
                  <c:v>39.4</c:v>
                </c:pt>
                <c:pt idx="7">
                  <c:v>39.200000000000003</c:v>
                </c:pt>
                <c:pt idx="8">
                  <c:v>51</c:v>
                </c:pt>
                <c:pt idx="9">
                  <c:v>8.5</c:v>
                </c:pt>
                <c:pt idx="10">
                  <c:v>10.1</c:v>
                </c:pt>
                <c:pt idx="11">
                  <c:v>17.600000000000001</c:v>
                </c:pt>
                <c:pt idx="12">
                  <c:v>27.4</c:v>
                </c:pt>
                <c:pt idx="13">
                  <c:v>46.2</c:v>
                </c:pt>
                <c:pt idx="14">
                  <c:v>48</c:v>
                </c:pt>
                <c:pt idx="15">
                  <c:v>13.7</c:v>
                </c:pt>
                <c:pt idx="16">
                  <c:v>14</c:v>
                </c:pt>
                <c:pt idx="17">
                  <c:v>22.4</c:v>
                </c:pt>
                <c:pt idx="18">
                  <c:v>10.6</c:v>
                </c:pt>
                <c:pt idx="19">
                  <c:v>13.7</c:v>
                </c:pt>
                <c:pt idx="20">
                  <c:v>13.2</c:v>
                </c:pt>
                <c:pt idx="21">
                  <c:v>24.5</c:v>
                </c:pt>
                <c:pt idx="22">
                  <c:v>37.1</c:v>
                </c:pt>
                <c:pt idx="23">
                  <c:v>25.4</c:v>
                </c:pt>
                <c:pt idx="24">
                  <c:v>15.9</c:v>
                </c:pt>
                <c:pt idx="25">
                  <c:v>11.7</c:v>
                </c:pt>
                <c:pt idx="26">
                  <c:v>11.4</c:v>
                </c:pt>
                <c:pt idx="27">
                  <c:v>6.8</c:v>
                </c:pt>
                <c:pt idx="28">
                  <c:v>0.06</c:v>
                </c:pt>
                <c:pt idx="29">
                  <c:v>0.8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00504"/>
        <c:axId val="845801680"/>
        <c:axId val="834374080"/>
      </c:bar3DChart>
      <c:catAx>
        <c:axId val="845800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0168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01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00504"/>
        <c:crossesAt val="1"/>
        <c:crossBetween val="between"/>
      </c:valAx>
      <c:serAx>
        <c:axId val="83437408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0168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3921932279126266"/>
          <c:y val="0.56663083690920002"/>
          <c:w val="0.98797975196751797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August 2016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1730769230769232E-2"/>
          <c:y val="0.23983169705469845"/>
          <c:w val="0.72788461538461535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'Aug16'!$C$3:$AG$3</c:f>
              <c:numCache>
                <c:formatCode>0.0</c:formatCode>
                <c:ptCount val="31"/>
                <c:pt idx="0">
                  <c:v>16.606999999999999</c:v>
                </c:pt>
                <c:pt idx="1">
                  <c:v>14.539</c:v>
                </c:pt>
                <c:pt idx="2">
                  <c:v>16.338999999999999</c:v>
                </c:pt>
                <c:pt idx="3">
                  <c:v>17.585000000000001</c:v>
                </c:pt>
                <c:pt idx="4">
                  <c:v>11.587999999999999</c:v>
                </c:pt>
                <c:pt idx="5">
                  <c:v>17.93</c:v>
                </c:pt>
                <c:pt idx="6">
                  <c:v>15.782</c:v>
                </c:pt>
                <c:pt idx="7">
                  <c:v>13.59</c:v>
                </c:pt>
                <c:pt idx="8">
                  <c:v>7.34</c:v>
                </c:pt>
                <c:pt idx="9">
                  <c:v>17.927</c:v>
                </c:pt>
                <c:pt idx="10">
                  <c:v>14.795</c:v>
                </c:pt>
                <c:pt idx="11">
                  <c:v>15.827999999999999</c:v>
                </c:pt>
                <c:pt idx="12">
                  <c:v>13.555</c:v>
                </c:pt>
                <c:pt idx="13">
                  <c:v>13.278</c:v>
                </c:pt>
                <c:pt idx="26">
                  <c:v>12.698</c:v>
                </c:pt>
                <c:pt idx="27">
                  <c:v>12.869</c:v>
                </c:pt>
                <c:pt idx="30">
                  <c:v>16.32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'Aug16'!$C$4:$AG$4</c:f>
              <c:numCache>
                <c:formatCode>0.0</c:formatCode>
                <c:ptCount val="31"/>
                <c:pt idx="0">
                  <c:v>102</c:v>
                </c:pt>
                <c:pt idx="1">
                  <c:v>51</c:v>
                </c:pt>
                <c:pt idx="2">
                  <c:v>102</c:v>
                </c:pt>
                <c:pt idx="3">
                  <c:v>72</c:v>
                </c:pt>
                <c:pt idx="4">
                  <c:v>40</c:v>
                </c:pt>
                <c:pt idx="5">
                  <c:v>97</c:v>
                </c:pt>
                <c:pt idx="6">
                  <c:v>110</c:v>
                </c:pt>
                <c:pt idx="7">
                  <c:v>105</c:v>
                </c:pt>
                <c:pt idx="8">
                  <c:v>25</c:v>
                </c:pt>
                <c:pt idx="9">
                  <c:v>54</c:v>
                </c:pt>
                <c:pt idx="10">
                  <c:v>111</c:v>
                </c:pt>
                <c:pt idx="11">
                  <c:v>96</c:v>
                </c:pt>
                <c:pt idx="12">
                  <c:v>105</c:v>
                </c:pt>
                <c:pt idx="13">
                  <c:v>104</c:v>
                </c:pt>
                <c:pt idx="14">
                  <c:v>85.161999999999992</c:v>
                </c:pt>
                <c:pt idx="15">
                  <c:v>100.1</c:v>
                </c:pt>
                <c:pt idx="16">
                  <c:v>80.695999999999998</c:v>
                </c:pt>
                <c:pt idx="17">
                  <c:v>36.19</c:v>
                </c:pt>
                <c:pt idx="18">
                  <c:v>78.540000000000006</c:v>
                </c:pt>
                <c:pt idx="19">
                  <c:v>21.252000000000002</c:v>
                </c:pt>
                <c:pt idx="20">
                  <c:v>96.558000000000007</c:v>
                </c:pt>
                <c:pt idx="21">
                  <c:v>106.10600000000001</c:v>
                </c:pt>
                <c:pt idx="22">
                  <c:v>103.02600000000001</c:v>
                </c:pt>
                <c:pt idx="23">
                  <c:v>100.408</c:v>
                </c:pt>
                <c:pt idx="24">
                  <c:v>97.79</c:v>
                </c:pt>
                <c:pt idx="25">
                  <c:v>98.098000000000013</c:v>
                </c:pt>
                <c:pt idx="26" formatCode="General">
                  <c:v>89</c:v>
                </c:pt>
                <c:pt idx="27">
                  <c:v>89</c:v>
                </c:pt>
                <c:pt idx="28">
                  <c:v>28</c:v>
                </c:pt>
                <c:pt idx="29">
                  <c:v>52</c:v>
                </c:pt>
                <c:pt idx="30">
                  <c:v>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58912"/>
        <c:axId val="845861656"/>
        <c:axId val="834426656"/>
      </c:bar3DChart>
      <c:catAx>
        <c:axId val="84585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6165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61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58912"/>
        <c:crossesAt val="1"/>
        <c:crossBetween val="between"/>
      </c:valAx>
      <c:serAx>
        <c:axId val="834426656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6165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September 2016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1730769230769232E-2"/>
          <c:y val="0.23983169705469845"/>
          <c:w val="0.72788461538461535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'Sep16'!$C$3:$AG$3</c:f>
              <c:numCache>
                <c:formatCode>0.0</c:formatCode>
                <c:ptCount val="31"/>
                <c:pt idx="0">
                  <c:v>15.166</c:v>
                </c:pt>
                <c:pt idx="1">
                  <c:v>13.045</c:v>
                </c:pt>
                <c:pt idx="2">
                  <c:v>15.141999999999999</c:v>
                </c:pt>
                <c:pt idx="3">
                  <c:v>11.93</c:v>
                </c:pt>
                <c:pt idx="4">
                  <c:v>3.3620000000000001</c:v>
                </c:pt>
                <c:pt idx="6">
                  <c:v>12.964</c:v>
                </c:pt>
                <c:pt idx="7">
                  <c:v>15.175000000000001</c:v>
                </c:pt>
                <c:pt idx="8">
                  <c:v>13.944000000000001</c:v>
                </c:pt>
                <c:pt idx="9">
                  <c:v>12.648</c:v>
                </c:pt>
                <c:pt idx="10">
                  <c:v>13.308999999999999</c:v>
                </c:pt>
                <c:pt idx="11">
                  <c:v>13.81</c:v>
                </c:pt>
                <c:pt idx="12">
                  <c:v>12.303000000000001</c:v>
                </c:pt>
                <c:pt idx="13">
                  <c:v>14.932</c:v>
                </c:pt>
                <c:pt idx="14">
                  <c:v>13.962</c:v>
                </c:pt>
                <c:pt idx="15">
                  <c:v>14.042</c:v>
                </c:pt>
                <c:pt idx="16">
                  <c:v>5.5289999999999999</c:v>
                </c:pt>
                <c:pt idx="17">
                  <c:v>13.84</c:v>
                </c:pt>
                <c:pt idx="18">
                  <c:v>15.834</c:v>
                </c:pt>
                <c:pt idx="19">
                  <c:v>16.893999999999998</c:v>
                </c:pt>
                <c:pt idx="20">
                  <c:v>15.311999999999999</c:v>
                </c:pt>
                <c:pt idx="21">
                  <c:v>13.186999999999999</c:v>
                </c:pt>
                <c:pt idx="22">
                  <c:v>13.420999999999999</c:v>
                </c:pt>
                <c:pt idx="23">
                  <c:v>12.561999999999999</c:v>
                </c:pt>
                <c:pt idx="24">
                  <c:v>12.305</c:v>
                </c:pt>
                <c:pt idx="25">
                  <c:v>14.444000000000001</c:v>
                </c:pt>
                <c:pt idx="26">
                  <c:v>14.746</c:v>
                </c:pt>
                <c:pt idx="27">
                  <c:v>12.272</c:v>
                </c:pt>
                <c:pt idx="28">
                  <c:v>12.143000000000001</c:v>
                </c:pt>
                <c:pt idx="29">
                  <c:v>12.212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'Sep16'!$C$4:$AG$4</c:f>
              <c:numCache>
                <c:formatCode>0.0</c:formatCode>
                <c:ptCount val="31"/>
                <c:pt idx="0">
                  <c:v>89</c:v>
                </c:pt>
                <c:pt idx="1">
                  <c:v>91</c:v>
                </c:pt>
                <c:pt idx="2">
                  <c:v>80</c:v>
                </c:pt>
                <c:pt idx="3">
                  <c:v>37</c:v>
                </c:pt>
                <c:pt idx="4">
                  <c:v>11</c:v>
                </c:pt>
                <c:pt idx="5">
                  <c:v>94</c:v>
                </c:pt>
                <c:pt idx="6">
                  <c:v>95</c:v>
                </c:pt>
                <c:pt idx="7">
                  <c:v>93</c:v>
                </c:pt>
                <c:pt idx="8">
                  <c:v>93</c:v>
                </c:pt>
                <c:pt idx="9">
                  <c:v>91</c:v>
                </c:pt>
                <c:pt idx="10">
                  <c:v>85</c:v>
                </c:pt>
                <c:pt idx="11">
                  <c:v>79</c:v>
                </c:pt>
                <c:pt idx="12">
                  <c:v>87</c:v>
                </c:pt>
                <c:pt idx="13">
                  <c:v>78</c:v>
                </c:pt>
                <c:pt idx="14">
                  <c:v>24</c:v>
                </c:pt>
                <c:pt idx="15">
                  <c:v>25</c:v>
                </c:pt>
                <c:pt idx="16">
                  <c:v>19</c:v>
                </c:pt>
                <c:pt idx="17">
                  <c:v>28</c:v>
                </c:pt>
                <c:pt idx="18">
                  <c:v>36</c:v>
                </c:pt>
                <c:pt idx="19">
                  <c:v>44</c:v>
                </c:pt>
                <c:pt idx="20">
                  <c:v>45</c:v>
                </c:pt>
                <c:pt idx="21">
                  <c:v>84</c:v>
                </c:pt>
                <c:pt idx="22">
                  <c:v>63</c:v>
                </c:pt>
                <c:pt idx="23">
                  <c:v>85</c:v>
                </c:pt>
                <c:pt idx="24">
                  <c:v>80</c:v>
                </c:pt>
                <c:pt idx="25">
                  <c:v>66</c:v>
                </c:pt>
                <c:pt idx="26" formatCode="General">
                  <c:v>63</c:v>
                </c:pt>
                <c:pt idx="27" formatCode="General">
                  <c:v>79</c:v>
                </c:pt>
                <c:pt idx="28">
                  <c:v>82</c:v>
                </c:pt>
                <c:pt idx="29">
                  <c:v>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66752"/>
        <c:axId val="845856560"/>
        <c:axId val="834439376"/>
      </c:bar3DChart>
      <c:catAx>
        <c:axId val="84586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5656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56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66752"/>
        <c:crossesAt val="1"/>
        <c:crossBetween val="between"/>
      </c:valAx>
      <c:serAx>
        <c:axId val="834439376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5656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Oktober 2016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4038461538461539E-2"/>
          <c:y val="0.23983169705469845"/>
          <c:w val="0.73557692307692313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'Okt16'!$C$3:$AG$3</c:f>
              <c:numCache>
                <c:formatCode>0.0</c:formatCode>
                <c:ptCount val="31"/>
                <c:pt idx="0">
                  <c:v>14.96</c:v>
                </c:pt>
                <c:pt idx="1">
                  <c:v>17.087</c:v>
                </c:pt>
                <c:pt idx="2">
                  <c:v>14.057</c:v>
                </c:pt>
                <c:pt idx="3">
                  <c:v>16.795999999999999</c:v>
                </c:pt>
                <c:pt idx="4">
                  <c:v>5.3789999999999996</c:v>
                </c:pt>
                <c:pt idx="5">
                  <c:v>12.662000000000001</c:v>
                </c:pt>
                <c:pt idx="6">
                  <c:v>14.505000000000001</c:v>
                </c:pt>
                <c:pt idx="7">
                  <c:v>15.448</c:v>
                </c:pt>
                <c:pt idx="8">
                  <c:v>11.965999999999999</c:v>
                </c:pt>
                <c:pt idx="9">
                  <c:v>16.184000000000001</c:v>
                </c:pt>
                <c:pt idx="10">
                  <c:v>13.673</c:v>
                </c:pt>
                <c:pt idx="11">
                  <c:v>13.286</c:v>
                </c:pt>
                <c:pt idx="12">
                  <c:v>5.59</c:v>
                </c:pt>
                <c:pt idx="13">
                  <c:v>12.83</c:v>
                </c:pt>
                <c:pt idx="14">
                  <c:v>14.843999999999999</c:v>
                </c:pt>
                <c:pt idx="15">
                  <c:v>12.875</c:v>
                </c:pt>
                <c:pt idx="16">
                  <c:v>2.6080000000000001</c:v>
                </c:pt>
                <c:pt idx="17">
                  <c:v>14.441000000000001</c:v>
                </c:pt>
                <c:pt idx="18">
                  <c:v>13.952999999999999</c:v>
                </c:pt>
                <c:pt idx="19">
                  <c:v>15.411</c:v>
                </c:pt>
                <c:pt idx="20">
                  <c:v>16.791</c:v>
                </c:pt>
                <c:pt idx="21">
                  <c:v>11.685</c:v>
                </c:pt>
                <c:pt idx="22">
                  <c:v>9.2929999999999993</c:v>
                </c:pt>
                <c:pt idx="23">
                  <c:v>13.52</c:v>
                </c:pt>
                <c:pt idx="24">
                  <c:v>1.1970000000000001</c:v>
                </c:pt>
                <c:pt idx="25">
                  <c:v>6.101</c:v>
                </c:pt>
                <c:pt idx="26">
                  <c:v>14.231</c:v>
                </c:pt>
                <c:pt idx="27">
                  <c:v>11.371</c:v>
                </c:pt>
                <c:pt idx="28">
                  <c:v>15.074</c:v>
                </c:pt>
                <c:pt idx="29">
                  <c:v>11.756</c:v>
                </c:pt>
                <c:pt idx="30">
                  <c:v>4.2329999999999997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'Okt16'!$C$4:$AG$4</c:f>
              <c:numCache>
                <c:formatCode>0.0</c:formatCode>
                <c:ptCount val="31"/>
                <c:pt idx="0">
                  <c:v>32</c:v>
                </c:pt>
                <c:pt idx="1">
                  <c:v>30</c:v>
                </c:pt>
                <c:pt idx="2">
                  <c:v>85</c:v>
                </c:pt>
                <c:pt idx="3">
                  <c:v>63</c:v>
                </c:pt>
                <c:pt idx="4">
                  <c:v>16</c:v>
                </c:pt>
                <c:pt idx="5">
                  <c:v>79</c:v>
                </c:pt>
                <c:pt idx="6">
                  <c:v>35</c:v>
                </c:pt>
                <c:pt idx="7">
                  <c:v>44</c:v>
                </c:pt>
                <c:pt idx="8">
                  <c:v>28</c:v>
                </c:pt>
                <c:pt idx="9">
                  <c:v>41</c:v>
                </c:pt>
                <c:pt idx="10">
                  <c:v>28</c:v>
                </c:pt>
                <c:pt idx="11">
                  <c:v>74</c:v>
                </c:pt>
                <c:pt idx="12">
                  <c:v>20</c:v>
                </c:pt>
                <c:pt idx="13">
                  <c:v>20</c:v>
                </c:pt>
                <c:pt idx="14">
                  <c:v>54</c:v>
                </c:pt>
                <c:pt idx="15">
                  <c:v>62</c:v>
                </c:pt>
                <c:pt idx="16">
                  <c:v>10</c:v>
                </c:pt>
                <c:pt idx="17">
                  <c:v>24</c:v>
                </c:pt>
                <c:pt idx="18">
                  <c:v>27</c:v>
                </c:pt>
                <c:pt idx="19">
                  <c:v>56</c:v>
                </c:pt>
                <c:pt idx="20">
                  <c:v>26</c:v>
                </c:pt>
                <c:pt idx="21">
                  <c:v>66</c:v>
                </c:pt>
                <c:pt idx="22">
                  <c:v>12</c:v>
                </c:pt>
                <c:pt idx="23">
                  <c:v>47</c:v>
                </c:pt>
                <c:pt idx="24">
                  <c:v>2</c:v>
                </c:pt>
                <c:pt idx="25">
                  <c:v>13</c:v>
                </c:pt>
                <c:pt idx="26" formatCode="General">
                  <c:v>50</c:v>
                </c:pt>
                <c:pt idx="27" formatCode="General">
                  <c:v>63</c:v>
                </c:pt>
                <c:pt idx="28">
                  <c:v>48</c:v>
                </c:pt>
                <c:pt idx="29">
                  <c:v>35</c:v>
                </c:pt>
                <c:pt idx="30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56168"/>
        <c:axId val="845856952"/>
        <c:axId val="834448704"/>
      </c:bar3DChart>
      <c:catAx>
        <c:axId val="845856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5695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56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56168"/>
        <c:crossesAt val="1"/>
        <c:crossBetween val="between"/>
      </c:valAx>
      <c:serAx>
        <c:axId val="834448704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5695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November 2016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4038461538461539E-2"/>
          <c:y val="0.23983169705469845"/>
          <c:w val="0.73557692307692313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'Nov16'!$C$3:$AG$3</c:f>
              <c:numCache>
                <c:formatCode>0.0</c:formatCode>
                <c:ptCount val="31"/>
                <c:pt idx="0">
                  <c:v>14.57</c:v>
                </c:pt>
                <c:pt idx="1">
                  <c:v>11.289</c:v>
                </c:pt>
                <c:pt idx="2">
                  <c:v>11.35</c:v>
                </c:pt>
                <c:pt idx="3">
                  <c:v>11.539</c:v>
                </c:pt>
                <c:pt idx="4">
                  <c:v>5.5330000000000004</c:v>
                </c:pt>
                <c:pt idx="5">
                  <c:v>7.609</c:v>
                </c:pt>
                <c:pt idx="6">
                  <c:v>12.670999999999999</c:v>
                </c:pt>
                <c:pt idx="7">
                  <c:v>4.069</c:v>
                </c:pt>
                <c:pt idx="8">
                  <c:v>8.1660000000000004</c:v>
                </c:pt>
                <c:pt idx="9">
                  <c:v>3.1760000000000002</c:v>
                </c:pt>
                <c:pt idx="10">
                  <c:v>4.492</c:v>
                </c:pt>
                <c:pt idx="11">
                  <c:v>12.407999999999999</c:v>
                </c:pt>
                <c:pt idx="12">
                  <c:v>9.4909999999999997</c:v>
                </c:pt>
                <c:pt idx="13">
                  <c:v>1.9</c:v>
                </c:pt>
                <c:pt idx="14">
                  <c:v>13.608000000000001</c:v>
                </c:pt>
                <c:pt idx="15">
                  <c:v>8.8190000000000008</c:v>
                </c:pt>
                <c:pt idx="16">
                  <c:v>12.599</c:v>
                </c:pt>
                <c:pt idx="17">
                  <c:v>11.863</c:v>
                </c:pt>
                <c:pt idx="18">
                  <c:v>12.228999999999999</c:v>
                </c:pt>
                <c:pt idx="19">
                  <c:v>9.8390000000000004</c:v>
                </c:pt>
                <c:pt idx="20">
                  <c:v>4.3390000000000004</c:v>
                </c:pt>
                <c:pt idx="21">
                  <c:v>11.161</c:v>
                </c:pt>
                <c:pt idx="22">
                  <c:v>3.1160000000000001</c:v>
                </c:pt>
                <c:pt idx="23">
                  <c:v>9.4819999999999993</c:v>
                </c:pt>
                <c:pt idx="24">
                  <c:v>0.94399999999999995</c:v>
                </c:pt>
                <c:pt idx="25">
                  <c:v>1.9990000000000001</c:v>
                </c:pt>
                <c:pt idx="26">
                  <c:v>11.734</c:v>
                </c:pt>
                <c:pt idx="27">
                  <c:v>10.288</c:v>
                </c:pt>
                <c:pt idx="28">
                  <c:v>7.96</c:v>
                </c:pt>
                <c:pt idx="29">
                  <c:v>9.23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'Nov16'!$C$4:$AG$4</c:f>
              <c:numCache>
                <c:formatCode>0.0</c:formatCode>
                <c:ptCount val="31"/>
                <c:pt idx="0">
                  <c:v>40</c:v>
                </c:pt>
                <c:pt idx="1">
                  <c:v>39</c:v>
                </c:pt>
                <c:pt idx="2">
                  <c:v>48</c:v>
                </c:pt>
                <c:pt idx="3">
                  <c:v>50</c:v>
                </c:pt>
                <c:pt idx="4">
                  <c:v>8</c:v>
                </c:pt>
                <c:pt idx="5">
                  <c:v>10</c:v>
                </c:pt>
                <c:pt idx="6">
                  <c:v>16</c:v>
                </c:pt>
                <c:pt idx="7">
                  <c:v>12</c:v>
                </c:pt>
                <c:pt idx="8">
                  <c:v>15</c:v>
                </c:pt>
                <c:pt idx="9">
                  <c:v>8</c:v>
                </c:pt>
                <c:pt idx="10">
                  <c:v>7</c:v>
                </c:pt>
                <c:pt idx="11">
                  <c:v>51</c:v>
                </c:pt>
                <c:pt idx="12">
                  <c:v>19</c:v>
                </c:pt>
                <c:pt idx="13">
                  <c:v>8</c:v>
                </c:pt>
                <c:pt idx="14">
                  <c:v>33</c:v>
                </c:pt>
                <c:pt idx="15">
                  <c:v>22</c:v>
                </c:pt>
                <c:pt idx="16">
                  <c:v>28</c:v>
                </c:pt>
                <c:pt idx="17">
                  <c:v>20</c:v>
                </c:pt>
                <c:pt idx="18">
                  <c:v>29</c:v>
                </c:pt>
                <c:pt idx="19">
                  <c:v>39</c:v>
                </c:pt>
                <c:pt idx="20">
                  <c:v>10</c:v>
                </c:pt>
                <c:pt idx="21">
                  <c:v>28</c:v>
                </c:pt>
                <c:pt idx="22">
                  <c:v>9</c:v>
                </c:pt>
                <c:pt idx="23">
                  <c:v>21</c:v>
                </c:pt>
                <c:pt idx="24">
                  <c:v>2</c:v>
                </c:pt>
                <c:pt idx="25">
                  <c:v>6</c:v>
                </c:pt>
                <c:pt idx="26" formatCode="General">
                  <c:v>32</c:v>
                </c:pt>
                <c:pt idx="27" formatCode="General">
                  <c:v>24</c:v>
                </c:pt>
                <c:pt idx="28">
                  <c:v>25</c:v>
                </c:pt>
                <c:pt idx="29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67144"/>
        <c:axId val="845867536"/>
        <c:axId val="834441496"/>
      </c:bar3DChart>
      <c:catAx>
        <c:axId val="845867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6753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67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67144"/>
        <c:crossesAt val="1"/>
        <c:crossBetween val="between"/>
      </c:valAx>
      <c:serAx>
        <c:axId val="834441496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6753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Dezember 2016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4038461538461539E-2"/>
          <c:y val="0.23983169705469845"/>
          <c:w val="0.73557692307692313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'Dez16'!$C$3:$AG$3</c:f>
              <c:numCache>
                <c:formatCode>0.0</c:formatCode>
                <c:ptCount val="31"/>
                <c:pt idx="0">
                  <c:v>8.6579999999999995</c:v>
                </c:pt>
                <c:pt idx="1">
                  <c:v>8.6869999999999994</c:v>
                </c:pt>
                <c:pt idx="2">
                  <c:v>9.6329999999999991</c:v>
                </c:pt>
                <c:pt idx="3">
                  <c:v>9.6259999999999994</c:v>
                </c:pt>
                <c:pt idx="4">
                  <c:v>7.6859999999999999</c:v>
                </c:pt>
                <c:pt idx="5">
                  <c:v>8.4459999999999997</c:v>
                </c:pt>
                <c:pt idx="6">
                  <c:v>8.5549999999999997</c:v>
                </c:pt>
                <c:pt idx="7">
                  <c:v>9.2769999999999992</c:v>
                </c:pt>
                <c:pt idx="8">
                  <c:v>8.9879999999999995</c:v>
                </c:pt>
                <c:pt idx="9">
                  <c:v>8.423</c:v>
                </c:pt>
                <c:pt idx="10">
                  <c:v>9.6129999999999995</c:v>
                </c:pt>
                <c:pt idx="11">
                  <c:v>8.0850000000000009</c:v>
                </c:pt>
                <c:pt idx="12">
                  <c:v>9.02</c:v>
                </c:pt>
                <c:pt idx="13">
                  <c:v>8.016</c:v>
                </c:pt>
                <c:pt idx="14">
                  <c:v>9.3160000000000007</c:v>
                </c:pt>
                <c:pt idx="15">
                  <c:v>3.0569999999999999</c:v>
                </c:pt>
                <c:pt idx="16">
                  <c:v>3.899</c:v>
                </c:pt>
                <c:pt idx="17">
                  <c:v>9.532</c:v>
                </c:pt>
                <c:pt idx="18">
                  <c:v>2.0430000000000001</c:v>
                </c:pt>
                <c:pt idx="19">
                  <c:v>7.8179999999999996</c:v>
                </c:pt>
                <c:pt idx="20">
                  <c:v>2.4750000000000001</c:v>
                </c:pt>
                <c:pt idx="21">
                  <c:v>2.351</c:v>
                </c:pt>
                <c:pt idx="22">
                  <c:v>7.6070000000000002</c:v>
                </c:pt>
                <c:pt idx="23">
                  <c:v>9.8539999999999992</c:v>
                </c:pt>
                <c:pt idx="24">
                  <c:v>6.85</c:v>
                </c:pt>
                <c:pt idx="25">
                  <c:v>7.9859999999999998</c:v>
                </c:pt>
                <c:pt idx="26">
                  <c:v>10.223000000000001</c:v>
                </c:pt>
                <c:pt idx="27">
                  <c:v>8.3369999999999997</c:v>
                </c:pt>
                <c:pt idx="28">
                  <c:v>8.0619999999999994</c:v>
                </c:pt>
                <c:pt idx="29">
                  <c:v>2.3109999999999999</c:v>
                </c:pt>
                <c:pt idx="30">
                  <c:v>2.456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'Dez16'!$C$4:$AG$4</c:f>
              <c:numCache>
                <c:formatCode>0.0</c:formatCode>
                <c:ptCount val="31"/>
                <c:pt idx="0">
                  <c:v>42</c:v>
                </c:pt>
                <c:pt idx="1">
                  <c:v>42</c:v>
                </c:pt>
                <c:pt idx="2">
                  <c:v>24</c:v>
                </c:pt>
                <c:pt idx="3">
                  <c:v>28</c:v>
                </c:pt>
                <c:pt idx="4">
                  <c:v>18</c:v>
                </c:pt>
                <c:pt idx="5">
                  <c:v>37</c:v>
                </c:pt>
                <c:pt idx="6">
                  <c:v>39</c:v>
                </c:pt>
                <c:pt idx="7">
                  <c:v>32</c:v>
                </c:pt>
                <c:pt idx="8">
                  <c:v>35</c:v>
                </c:pt>
                <c:pt idx="9">
                  <c:v>40</c:v>
                </c:pt>
                <c:pt idx="10">
                  <c:v>18</c:v>
                </c:pt>
                <c:pt idx="11">
                  <c:v>38</c:v>
                </c:pt>
                <c:pt idx="12">
                  <c:v>30</c:v>
                </c:pt>
                <c:pt idx="13">
                  <c:v>38</c:v>
                </c:pt>
                <c:pt idx="14">
                  <c:v>23</c:v>
                </c:pt>
                <c:pt idx="15">
                  <c:v>8</c:v>
                </c:pt>
                <c:pt idx="16">
                  <c:v>9</c:v>
                </c:pt>
                <c:pt idx="17">
                  <c:v>29</c:v>
                </c:pt>
                <c:pt idx="18">
                  <c:v>2</c:v>
                </c:pt>
                <c:pt idx="19">
                  <c:v>14</c:v>
                </c:pt>
                <c:pt idx="20">
                  <c:v>7</c:v>
                </c:pt>
                <c:pt idx="21">
                  <c:v>7</c:v>
                </c:pt>
                <c:pt idx="22">
                  <c:v>33</c:v>
                </c:pt>
                <c:pt idx="23">
                  <c:v>24</c:v>
                </c:pt>
                <c:pt idx="24">
                  <c:v>18</c:v>
                </c:pt>
                <c:pt idx="25">
                  <c:v>33</c:v>
                </c:pt>
                <c:pt idx="26" formatCode="General">
                  <c:v>28</c:v>
                </c:pt>
                <c:pt idx="27" formatCode="General">
                  <c:v>39</c:v>
                </c:pt>
                <c:pt idx="28">
                  <c:v>34</c:v>
                </c:pt>
                <c:pt idx="29">
                  <c:v>7</c:v>
                </c:pt>
                <c:pt idx="3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65576"/>
        <c:axId val="845864008"/>
        <c:axId val="834445312"/>
      </c:bar3DChart>
      <c:catAx>
        <c:axId val="845865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6400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64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65576"/>
        <c:crossesAt val="1"/>
        <c:crossBetween val="between"/>
      </c:valAx>
      <c:serAx>
        <c:axId val="83444531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6400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Januar 2017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4038461538461539E-2"/>
          <c:y val="0.23983169705469845"/>
          <c:w val="0.73557692307692313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'Jan17'!$C$3:$AG$3</c:f>
              <c:numCache>
                <c:formatCode>0.0</c:formatCode>
                <c:ptCount val="31"/>
                <c:pt idx="0">
                  <c:v>9.5139999999999993</c:v>
                </c:pt>
                <c:pt idx="1">
                  <c:v>9.1489999999999991</c:v>
                </c:pt>
                <c:pt idx="2">
                  <c:v>8.5470000000000006</c:v>
                </c:pt>
                <c:pt idx="3">
                  <c:v>3.2160000000000002</c:v>
                </c:pt>
                <c:pt idx="4">
                  <c:v>0.27500000000000002</c:v>
                </c:pt>
                <c:pt idx="5">
                  <c:v>0.55000000000000004</c:v>
                </c:pt>
                <c:pt idx="6">
                  <c:v>1.06</c:v>
                </c:pt>
                <c:pt idx="7">
                  <c:v>0.115</c:v>
                </c:pt>
                <c:pt idx="8">
                  <c:v>0.26800000000000002</c:v>
                </c:pt>
                <c:pt idx="9">
                  <c:v>0</c:v>
                </c:pt>
                <c:pt idx="10">
                  <c:v>0</c:v>
                </c:pt>
                <c:pt idx="11">
                  <c:v>1.0999999999999999E-2</c:v>
                </c:pt>
                <c:pt idx="12">
                  <c:v>11.417</c:v>
                </c:pt>
                <c:pt idx="13">
                  <c:v>0</c:v>
                </c:pt>
                <c:pt idx="14">
                  <c:v>9.7000000000000003E-2</c:v>
                </c:pt>
                <c:pt idx="15">
                  <c:v>0.31900000000000001</c:v>
                </c:pt>
                <c:pt idx="16">
                  <c:v>0.29199999999999998</c:v>
                </c:pt>
                <c:pt idx="17">
                  <c:v>0.14799999999999999</c:v>
                </c:pt>
                <c:pt idx="18">
                  <c:v>0.29399999999999998</c:v>
                </c:pt>
                <c:pt idx="19">
                  <c:v>0</c:v>
                </c:pt>
                <c:pt idx="20">
                  <c:v>2.5000000000000001E-2</c:v>
                </c:pt>
                <c:pt idx="21">
                  <c:v>0.30199999999999999</c:v>
                </c:pt>
                <c:pt idx="22">
                  <c:v>5.6000000000000001E-2</c:v>
                </c:pt>
                <c:pt idx="23">
                  <c:v>0</c:v>
                </c:pt>
                <c:pt idx="24">
                  <c:v>0</c:v>
                </c:pt>
                <c:pt idx="25">
                  <c:v>0.152</c:v>
                </c:pt>
                <c:pt idx="26">
                  <c:v>0.627</c:v>
                </c:pt>
                <c:pt idx="27">
                  <c:v>7.0259999999999998</c:v>
                </c:pt>
                <c:pt idx="28">
                  <c:v>10.205</c:v>
                </c:pt>
                <c:pt idx="29">
                  <c:v>3.2679999999999998</c:v>
                </c:pt>
                <c:pt idx="30">
                  <c:v>2.56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'Jan17'!$C$4:$AG$4</c:f>
              <c:numCache>
                <c:formatCode>0.0</c:formatCode>
                <c:ptCount val="31"/>
                <c:pt idx="0">
                  <c:v>22</c:v>
                </c:pt>
                <c:pt idx="1">
                  <c:v>21</c:v>
                </c:pt>
                <c:pt idx="2">
                  <c:v>27</c:v>
                </c:pt>
                <c:pt idx="3">
                  <c:v>8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 formatCode="General">
                  <c:v>2</c:v>
                </c:pt>
                <c:pt idx="27" formatCode="General">
                  <c:v>16</c:v>
                </c:pt>
                <c:pt idx="28">
                  <c:v>52</c:v>
                </c:pt>
                <c:pt idx="29">
                  <c:v>13</c:v>
                </c:pt>
                <c:pt idx="30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59304"/>
        <c:axId val="845862832"/>
        <c:axId val="834444464"/>
      </c:bar3DChart>
      <c:catAx>
        <c:axId val="845859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6283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62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59304"/>
        <c:crossesAt val="1"/>
        <c:crossBetween val="between"/>
      </c:valAx>
      <c:serAx>
        <c:axId val="834444464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6283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Februar 2017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4038461538461539E-2"/>
          <c:y val="0.23983169705469845"/>
          <c:w val="0.73557692307692313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'Feb17'!$C$3:$AG$3</c:f>
              <c:numCache>
                <c:formatCode>0.0</c:formatCode>
                <c:ptCount val="31"/>
                <c:pt idx="0">
                  <c:v>13.238</c:v>
                </c:pt>
                <c:pt idx="1">
                  <c:v>11.662000000000001</c:v>
                </c:pt>
                <c:pt idx="2">
                  <c:v>12.64</c:v>
                </c:pt>
                <c:pt idx="3">
                  <c:v>14.132</c:v>
                </c:pt>
                <c:pt idx="4">
                  <c:v>0.83399999999999996</c:v>
                </c:pt>
                <c:pt idx="5">
                  <c:v>0.48899999999999999</c:v>
                </c:pt>
                <c:pt idx="6">
                  <c:v>0.79200000000000004</c:v>
                </c:pt>
                <c:pt idx="7">
                  <c:v>2.831</c:v>
                </c:pt>
                <c:pt idx="8">
                  <c:v>2.8879999999999999</c:v>
                </c:pt>
                <c:pt idx="9">
                  <c:v>11.648999999999999</c:v>
                </c:pt>
                <c:pt idx="10">
                  <c:v>13.727</c:v>
                </c:pt>
                <c:pt idx="11">
                  <c:v>11.276</c:v>
                </c:pt>
                <c:pt idx="12">
                  <c:v>2.915</c:v>
                </c:pt>
                <c:pt idx="13">
                  <c:v>11.776999999999999</c:v>
                </c:pt>
                <c:pt idx="14">
                  <c:v>11.778</c:v>
                </c:pt>
                <c:pt idx="15">
                  <c:v>11.53</c:v>
                </c:pt>
                <c:pt idx="16">
                  <c:v>5.085</c:v>
                </c:pt>
                <c:pt idx="17">
                  <c:v>12.313000000000001</c:v>
                </c:pt>
                <c:pt idx="18">
                  <c:v>12.273999999999999</c:v>
                </c:pt>
                <c:pt idx="19">
                  <c:v>14.154</c:v>
                </c:pt>
                <c:pt idx="20">
                  <c:v>2.9369999999999998</c:v>
                </c:pt>
                <c:pt idx="21">
                  <c:v>15.907</c:v>
                </c:pt>
                <c:pt idx="22">
                  <c:v>14.161</c:v>
                </c:pt>
                <c:pt idx="23">
                  <c:v>9.7040000000000006</c:v>
                </c:pt>
                <c:pt idx="24">
                  <c:v>13.204000000000001</c:v>
                </c:pt>
                <c:pt idx="25">
                  <c:v>17.015999999999998</c:v>
                </c:pt>
                <c:pt idx="26">
                  <c:v>12.901</c:v>
                </c:pt>
                <c:pt idx="27">
                  <c:v>13.308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'Feb17'!$C$4:$AG$4</c:f>
              <c:numCache>
                <c:formatCode>0.0</c:formatCode>
                <c:ptCount val="31"/>
                <c:pt idx="0">
                  <c:v>47</c:v>
                </c:pt>
                <c:pt idx="1">
                  <c:v>37</c:v>
                </c:pt>
                <c:pt idx="2">
                  <c:v>45</c:v>
                </c:pt>
                <c:pt idx="3">
                  <c:v>18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10</c:v>
                </c:pt>
                <c:pt idx="8">
                  <c:v>11</c:v>
                </c:pt>
                <c:pt idx="9">
                  <c:v>31</c:v>
                </c:pt>
                <c:pt idx="10">
                  <c:v>50</c:v>
                </c:pt>
                <c:pt idx="11">
                  <c:v>47</c:v>
                </c:pt>
                <c:pt idx="12">
                  <c:v>11</c:v>
                </c:pt>
                <c:pt idx="13">
                  <c:v>56</c:v>
                </c:pt>
                <c:pt idx="14">
                  <c:v>69</c:v>
                </c:pt>
                <c:pt idx="15">
                  <c:v>66</c:v>
                </c:pt>
                <c:pt idx="16">
                  <c:v>9</c:v>
                </c:pt>
                <c:pt idx="17">
                  <c:v>72</c:v>
                </c:pt>
                <c:pt idx="18">
                  <c:v>72</c:v>
                </c:pt>
                <c:pt idx="19">
                  <c:v>68</c:v>
                </c:pt>
                <c:pt idx="20">
                  <c:v>9</c:v>
                </c:pt>
                <c:pt idx="21">
                  <c:v>55</c:v>
                </c:pt>
                <c:pt idx="22">
                  <c:v>64</c:v>
                </c:pt>
                <c:pt idx="23">
                  <c:v>19</c:v>
                </c:pt>
                <c:pt idx="24">
                  <c:v>78</c:v>
                </c:pt>
                <c:pt idx="25">
                  <c:v>58</c:v>
                </c:pt>
                <c:pt idx="26" formatCode="General">
                  <c:v>76</c:v>
                </c:pt>
                <c:pt idx="27" formatCode="General">
                  <c:v>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55384"/>
        <c:axId val="845858520"/>
        <c:axId val="834451672"/>
      </c:bar3DChart>
      <c:catAx>
        <c:axId val="845855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5852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58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55384"/>
        <c:crossesAt val="1"/>
        <c:crossBetween val="between"/>
      </c:valAx>
      <c:serAx>
        <c:axId val="83445167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5852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März 2017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1730769230769232E-2"/>
          <c:y val="0.23983169705469845"/>
          <c:w val="0.72788461538461535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'Mar17'!$C$3:$AG$3</c:f>
              <c:numCache>
                <c:formatCode>0.0</c:formatCode>
                <c:ptCount val="31"/>
                <c:pt idx="0">
                  <c:v>14.163</c:v>
                </c:pt>
                <c:pt idx="1">
                  <c:v>17.094999999999999</c:v>
                </c:pt>
                <c:pt idx="2">
                  <c:v>13.538</c:v>
                </c:pt>
                <c:pt idx="3">
                  <c:v>17.39</c:v>
                </c:pt>
                <c:pt idx="4">
                  <c:v>16.927</c:v>
                </c:pt>
                <c:pt idx="5">
                  <c:v>11.587</c:v>
                </c:pt>
                <c:pt idx="6">
                  <c:v>18.417999999999999</c:v>
                </c:pt>
                <c:pt idx="7">
                  <c:v>6.2030000000000003</c:v>
                </c:pt>
                <c:pt idx="8">
                  <c:v>4.258</c:v>
                </c:pt>
                <c:pt idx="9">
                  <c:v>15.978999999999999</c:v>
                </c:pt>
                <c:pt idx="10">
                  <c:v>14.225</c:v>
                </c:pt>
                <c:pt idx="11">
                  <c:v>13.647</c:v>
                </c:pt>
                <c:pt idx="12">
                  <c:v>13.262</c:v>
                </c:pt>
                <c:pt idx="13">
                  <c:v>14.659000000000001</c:v>
                </c:pt>
                <c:pt idx="14">
                  <c:v>14.760999999999999</c:v>
                </c:pt>
                <c:pt idx="15">
                  <c:v>13.401999999999999</c:v>
                </c:pt>
                <c:pt idx="16">
                  <c:v>13.545999999999999</c:v>
                </c:pt>
                <c:pt idx="17">
                  <c:v>1.7410000000000001</c:v>
                </c:pt>
                <c:pt idx="18">
                  <c:v>15.505000000000001</c:v>
                </c:pt>
                <c:pt idx="19">
                  <c:v>17.927</c:v>
                </c:pt>
                <c:pt idx="20">
                  <c:v>11.907999999999999</c:v>
                </c:pt>
                <c:pt idx="21">
                  <c:v>18.254000000000001</c:v>
                </c:pt>
                <c:pt idx="22">
                  <c:v>15.901999999999999</c:v>
                </c:pt>
                <c:pt idx="23">
                  <c:v>8.8279999999999994</c:v>
                </c:pt>
                <c:pt idx="24">
                  <c:v>14.259</c:v>
                </c:pt>
                <c:pt idx="25">
                  <c:v>17.975999999999999</c:v>
                </c:pt>
                <c:pt idx="26">
                  <c:v>14.106999999999999</c:v>
                </c:pt>
                <c:pt idx="27">
                  <c:v>16.643999999999998</c:v>
                </c:pt>
                <c:pt idx="28">
                  <c:v>14.156000000000001</c:v>
                </c:pt>
                <c:pt idx="29">
                  <c:v>14.132</c:v>
                </c:pt>
                <c:pt idx="30">
                  <c:v>14.409000000000001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'Mar17'!$C$4:$AG$4</c:f>
              <c:numCache>
                <c:formatCode>0.0</c:formatCode>
                <c:ptCount val="31"/>
                <c:pt idx="0">
                  <c:v>21</c:v>
                </c:pt>
                <c:pt idx="1">
                  <c:v>35</c:v>
                </c:pt>
                <c:pt idx="2">
                  <c:v>55</c:v>
                </c:pt>
                <c:pt idx="3">
                  <c:v>60</c:v>
                </c:pt>
                <c:pt idx="4">
                  <c:v>55</c:v>
                </c:pt>
                <c:pt idx="5">
                  <c:v>20</c:v>
                </c:pt>
                <c:pt idx="6">
                  <c:v>34</c:v>
                </c:pt>
                <c:pt idx="7">
                  <c:v>28</c:v>
                </c:pt>
                <c:pt idx="8">
                  <c:v>12</c:v>
                </c:pt>
                <c:pt idx="9">
                  <c:v>84</c:v>
                </c:pt>
                <c:pt idx="10">
                  <c:v>86</c:v>
                </c:pt>
                <c:pt idx="11">
                  <c:v>77</c:v>
                </c:pt>
                <c:pt idx="12">
                  <c:v>88</c:v>
                </c:pt>
                <c:pt idx="13">
                  <c:v>91</c:v>
                </c:pt>
                <c:pt idx="14">
                  <c:v>89</c:v>
                </c:pt>
                <c:pt idx="15">
                  <c:v>91</c:v>
                </c:pt>
                <c:pt idx="16">
                  <c:v>93</c:v>
                </c:pt>
                <c:pt idx="17">
                  <c:v>4</c:v>
                </c:pt>
                <c:pt idx="18">
                  <c:v>40</c:v>
                </c:pt>
                <c:pt idx="19">
                  <c:v>63</c:v>
                </c:pt>
                <c:pt idx="20">
                  <c:v>35</c:v>
                </c:pt>
                <c:pt idx="21">
                  <c:v>36</c:v>
                </c:pt>
                <c:pt idx="22">
                  <c:v>89</c:v>
                </c:pt>
                <c:pt idx="23">
                  <c:v>37</c:v>
                </c:pt>
                <c:pt idx="24">
                  <c:v>96</c:v>
                </c:pt>
                <c:pt idx="25">
                  <c:v>38</c:v>
                </c:pt>
                <c:pt idx="26" formatCode="General">
                  <c:v>95</c:v>
                </c:pt>
                <c:pt idx="27" formatCode="General">
                  <c:v>75</c:v>
                </c:pt>
                <c:pt idx="28">
                  <c:v>99</c:v>
                </c:pt>
                <c:pt idx="29">
                  <c:v>98</c:v>
                </c:pt>
                <c:pt idx="30">
                  <c:v>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61264"/>
        <c:axId val="845857736"/>
        <c:axId val="834447008"/>
      </c:bar3DChart>
      <c:catAx>
        <c:axId val="84586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5773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57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61264"/>
        <c:crossesAt val="1"/>
        <c:crossBetween val="between"/>
      </c:valAx>
      <c:serAx>
        <c:axId val="834447008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5773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April 2017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1730769230769232E-2"/>
          <c:y val="0.23983169705469845"/>
          <c:w val="0.72788461538461535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'Apr17'!$C$3:$AG$3</c:f>
              <c:numCache>
                <c:formatCode>0.0</c:formatCode>
                <c:ptCount val="31"/>
                <c:pt idx="0">
                  <c:v>18.100000000000001</c:v>
                </c:pt>
                <c:pt idx="1">
                  <c:v>3.96</c:v>
                </c:pt>
                <c:pt idx="2">
                  <c:v>16.97</c:v>
                </c:pt>
                <c:pt idx="3">
                  <c:v>17.475000000000001</c:v>
                </c:pt>
                <c:pt idx="4">
                  <c:v>18.056999999999999</c:v>
                </c:pt>
                <c:pt idx="5">
                  <c:v>16.5</c:v>
                </c:pt>
                <c:pt idx="6">
                  <c:v>14.273999999999999</c:v>
                </c:pt>
                <c:pt idx="7">
                  <c:v>14.345000000000001</c:v>
                </c:pt>
                <c:pt idx="8">
                  <c:v>13.802</c:v>
                </c:pt>
                <c:pt idx="9">
                  <c:v>14.519</c:v>
                </c:pt>
                <c:pt idx="10">
                  <c:v>17.786999999999999</c:v>
                </c:pt>
                <c:pt idx="11">
                  <c:v>14.515000000000001</c:v>
                </c:pt>
                <c:pt idx="12">
                  <c:v>14.725</c:v>
                </c:pt>
                <c:pt idx="13">
                  <c:v>18.227</c:v>
                </c:pt>
                <c:pt idx="14">
                  <c:v>12.903</c:v>
                </c:pt>
                <c:pt idx="15">
                  <c:v>9.0920000000000005</c:v>
                </c:pt>
                <c:pt idx="16">
                  <c:v>18.286000000000001</c:v>
                </c:pt>
                <c:pt idx="17">
                  <c:v>18.061</c:v>
                </c:pt>
                <c:pt idx="18">
                  <c:v>18.870999999999999</c:v>
                </c:pt>
                <c:pt idx="19">
                  <c:v>18.212</c:v>
                </c:pt>
                <c:pt idx="20">
                  <c:v>15.185</c:v>
                </c:pt>
                <c:pt idx="21">
                  <c:v>14.891999999999999</c:v>
                </c:pt>
                <c:pt idx="22">
                  <c:v>15.33</c:v>
                </c:pt>
                <c:pt idx="23">
                  <c:v>14.603</c:v>
                </c:pt>
                <c:pt idx="24">
                  <c:v>5.1420000000000003</c:v>
                </c:pt>
                <c:pt idx="25">
                  <c:v>9.4309999999999992</c:v>
                </c:pt>
                <c:pt idx="26">
                  <c:v>6.4169999999999998</c:v>
                </c:pt>
                <c:pt idx="27">
                  <c:v>16.811</c:v>
                </c:pt>
                <c:pt idx="28">
                  <c:v>17.838999999999999</c:v>
                </c:pt>
                <c:pt idx="29">
                  <c:v>15.686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'Apr17'!$C$4:$AG$4</c:f>
              <c:numCache>
                <c:formatCode>0.0</c:formatCode>
                <c:ptCount val="31"/>
                <c:pt idx="0">
                  <c:v>71</c:v>
                </c:pt>
                <c:pt idx="1">
                  <c:v>22</c:v>
                </c:pt>
                <c:pt idx="2">
                  <c:v>87</c:v>
                </c:pt>
                <c:pt idx="3">
                  <c:v>44</c:v>
                </c:pt>
                <c:pt idx="4">
                  <c:v>60</c:v>
                </c:pt>
                <c:pt idx="5">
                  <c:v>87</c:v>
                </c:pt>
                <c:pt idx="6">
                  <c:v>106</c:v>
                </c:pt>
                <c:pt idx="7">
                  <c:v>106</c:v>
                </c:pt>
                <c:pt idx="8">
                  <c:v>105</c:v>
                </c:pt>
                <c:pt idx="9">
                  <c:v>101</c:v>
                </c:pt>
                <c:pt idx="10">
                  <c:v>66</c:v>
                </c:pt>
                <c:pt idx="11">
                  <c:v>105</c:v>
                </c:pt>
                <c:pt idx="12">
                  <c:v>109</c:v>
                </c:pt>
                <c:pt idx="13">
                  <c:v>95</c:v>
                </c:pt>
                <c:pt idx="14">
                  <c:v>41</c:v>
                </c:pt>
                <c:pt idx="15">
                  <c:v>23</c:v>
                </c:pt>
                <c:pt idx="16">
                  <c:v>65</c:v>
                </c:pt>
                <c:pt idx="17">
                  <c:v>95</c:v>
                </c:pt>
                <c:pt idx="18">
                  <c:v>56</c:v>
                </c:pt>
                <c:pt idx="19">
                  <c:v>111</c:v>
                </c:pt>
                <c:pt idx="20">
                  <c:v>118</c:v>
                </c:pt>
                <c:pt idx="21">
                  <c:v>117</c:v>
                </c:pt>
                <c:pt idx="22">
                  <c:v>114</c:v>
                </c:pt>
                <c:pt idx="23">
                  <c:v>113</c:v>
                </c:pt>
                <c:pt idx="24">
                  <c:v>16</c:v>
                </c:pt>
                <c:pt idx="25">
                  <c:v>32</c:v>
                </c:pt>
                <c:pt idx="26" formatCode="General">
                  <c:v>29</c:v>
                </c:pt>
                <c:pt idx="27" formatCode="General">
                  <c:v>32</c:v>
                </c:pt>
                <c:pt idx="28">
                  <c:v>121</c:v>
                </c:pt>
                <c:pt idx="29">
                  <c:v>115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62048"/>
        <c:axId val="845862440"/>
        <c:axId val="834447432"/>
      </c:bar3DChart>
      <c:catAx>
        <c:axId val="84586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6244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62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62048"/>
        <c:crossesAt val="1"/>
        <c:crossBetween val="between"/>
      </c:valAx>
      <c:serAx>
        <c:axId val="83444743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6244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Mai 2017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1730769230769232E-2"/>
          <c:y val="0.23983169705469845"/>
          <c:w val="0.72788461538461535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'Mai17'!$C$3:$AG$3</c:f>
              <c:numCache>
                <c:formatCode>0.0</c:formatCode>
                <c:ptCount val="31"/>
                <c:pt idx="0">
                  <c:v>8.5</c:v>
                </c:pt>
                <c:pt idx="1">
                  <c:v>17.997</c:v>
                </c:pt>
                <c:pt idx="2">
                  <c:v>18.015000000000001</c:v>
                </c:pt>
                <c:pt idx="3">
                  <c:v>18.096</c:v>
                </c:pt>
                <c:pt idx="4">
                  <c:v>15.09</c:v>
                </c:pt>
                <c:pt idx="5">
                  <c:v>16.452000000000002</c:v>
                </c:pt>
                <c:pt idx="6">
                  <c:v>9.6379999999999999</c:v>
                </c:pt>
                <c:pt idx="7">
                  <c:v>8.2330000000000005</c:v>
                </c:pt>
                <c:pt idx="8">
                  <c:v>18.100000000000001</c:v>
                </c:pt>
                <c:pt idx="9">
                  <c:v>14.856</c:v>
                </c:pt>
                <c:pt idx="10">
                  <c:v>12.795</c:v>
                </c:pt>
                <c:pt idx="11">
                  <c:v>18.145</c:v>
                </c:pt>
                <c:pt idx="12">
                  <c:v>18.16</c:v>
                </c:pt>
                <c:pt idx="13">
                  <c:v>18.093</c:v>
                </c:pt>
                <c:pt idx="14">
                  <c:v>15.922000000000001</c:v>
                </c:pt>
                <c:pt idx="15">
                  <c:v>14.939</c:v>
                </c:pt>
                <c:pt idx="16">
                  <c:v>14.217000000000001</c:v>
                </c:pt>
                <c:pt idx="17">
                  <c:v>12.826000000000001</c:v>
                </c:pt>
                <c:pt idx="18">
                  <c:v>6.5170000000000003</c:v>
                </c:pt>
                <c:pt idx="19">
                  <c:v>18.196999999999999</c:v>
                </c:pt>
                <c:pt idx="20">
                  <c:v>18.262</c:v>
                </c:pt>
                <c:pt idx="21">
                  <c:v>14.717000000000001</c:v>
                </c:pt>
                <c:pt idx="22">
                  <c:v>15.712999999999999</c:v>
                </c:pt>
                <c:pt idx="23">
                  <c:v>15.403</c:v>
                </c:pt>
                <c:pt idx="24">
                  <c:v>15.347</c:v>
                </c:pt>
                <c:pt idx="25">
                  <c:v>14.348000000000001</c:v>
                </c:pt>
                <c:pt idx="26">
                  <c:v>13.978</c:v>
                </c:pt>
                <c:pt idx="27">
                  <c:v>14.525</c:v>
                </c:pt>
                <c:pt idx="28">
                  <c:v>13.79</c:v>
                </c:pt>
                <c:pt idx="29">
                  <c:v>18.116</c:v>
                </c:pt>
                <c:pt idx="30">
                  <c:v>15.545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'Mai17'!$C$4:$AG$4</c:f>
              <c:numCache>
                <c:formatCode>0.0</c:formatCode>
                <c:ptCount val="31"/>
                <c:pt idx="0">
                  <c:v>34</c:v>
                </c:pt>
                <c:pt idx="1">
                  <c:v>65</c:v>
                </c:pt>
                <c:pt idx="2">
                  <c:v>74</c:v>
                </c:pt>
                <c:pt idx="3">
                  <c:v>50</c:v>
                </c:pt>
                <c:pt idx="4">
                  <c:v>119</c:v>
                </c:pt>
                <c:pt idx="5">
                  <c:v>30</c:v>
                </c:pt>
                <c:pt idx="6">
                  <c:v>28</c:v>
                </c:pt>
                <c:pt idx="7">
                  <c:v>25</c:v>
                </c:pt>
                <c:pt idx="8">
                  <c:v>59</c:v>
                </c:pt>
                <c:pt idx="9">
                  <c:v>115</c:v>
                </c:pt>
                <c:pt idx="10">
                  <c:v>53</c:v>
                </c:pt>
                <c:pt idx="11">
                  <c:v>62</c:v>
                </c:pt>
                <c:pt idx="12">
                  <c:v>66</c:v>
                </c:pt>
                <c:pt idx="13">
                  <c:v>79</c:v>
                </c:pt>
                <c:pt idx="14">
                  <c:v>117</c:v>
                </c:pt>
                <c:pt idx="15">
                  <c:v>117</c:v>
                </c:pt>
                <c:pt idx="16">
                  <c:v>112</c:v>
                </c:pt>
                <c:pt idx="17">
                  <c:v>62</c:v>
                </c:pt>
                <c:pt idx="18">
                  <c:v>24</c:v>
                </c:pt>
                <c:pt idx="19">
                  <c:v>95</c:v>
                </c:pt>
                <c:pt idx="20">
                  <c:v>95</c:v>
                </c:pt>
                <c:pt idx="21">
                  <c:v>119</c:v>
                </c:pt>
                <c:pt idx="22">
                  <c:v>103</c:v>
                </c:pt>
                <c:pt idx="23">
                  <c:v>116</c:v>
                </c:pt>
                <c:pt idx="24">
                  <c:v>115</c:v>
                </c:pt>
                <c:pt idx="25">
                  <c:v>117</c:v>
                </c:pt>
                <c:pt idx="26" formatCode="General">
                  <c:v>113</c:v>
                </c:pt>
                <c:pt idx="27" formatCode="General">
                  <c:v>110</c:v>
                </c:pt>
                <c:pt idx="28">
                  <c:v>93</c:v>
                </c:pt>
                <c:pt idx="29">
                  <c:v>68</c:v>
                </c:pt>
                <c:pt idx="30">
                  <c:v>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63616"/>
        <c:axId val="845864400"/>
        <c:axId val="834438952"/>
      </c:bar3DChart>
      <c:catAx>
        <c:axId val="84586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6440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64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63616"/>
        <c:crossesAt val="1"/>
        <c:crossBetween val="between"/>
      </c:valAx>
      <c:serAx>
        <c:axId val="83443895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6440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Dezember 2012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5769230769230772E-2"/>
          <c:y val="0.23842917251051893"/>
          <c:w val="0.7740384615384615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'Dez12'!$A$3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'Dez12'!$C$3:$AG$3</c:f>
              <c:numCache>
                <c:formatCode>0.0</c:formatCode>
                <c:ptCount val="31"/>
                <c:pt idx="0">
                  <c:v>0.29799999999999999</c:v>
                </c:pt>
                <c:pt idx="1">
                  <c:v>0.29799999999999999</c:v>
                </c:pt>
                <c:pt idx="2">
                  <c:v>0.29799999999999999</c:v>
                </c:pt>
                <c:pt idx="3">
                  <c:v>0.33200000000000002</c:v>
                </c:pt>
                <c:pt idx="4">
                  <c:v>0.45100000000000001</c:v>
                </c:pt>
                <c:pt idx="5">
                  <c:v>0.45100000000000001</c:v>
                </c:pt>
                <c:pt idx="16">
                  <c:v>1.3440000000000001</c:v>
                </c:pt>
                <c:pt idx="17">
                  <c:v>7.1909999999999998</c:v>
                </c:pt>
                <c:pt idx="18">
                  <c:v>9.1349999999999998</c:v>
                </c:pt>
                <c:pt idx="19">
                  <c:v>1.6519999999999999</c:v>
                </c:pt>
                <c:pt idx="20">
                  <c:v>8.4969999999999999</c:v>
                </c:pt>
                <c:pt idx="21">
                  <c:v>4.6890000000000001</c:v>
                </c:pt>
                <c:pt idx="22">
                  <c:v>4.9610000000000003</c:v>
                </c:pt>
                <c:pt idx="23">
                  <c:v>9.5419999999999998</c:v>
                </c:pt>
                <c:pt idx="24">
                  <c:v>7.0410000000000004</c:v>
                </c:pt>
                <c:pt idx="25">
                  <c:v>10.395</c:v>
                </c:pt>
                <c:pt idx="26">
                  <c:v>10.273999999999999</c:v>
                </c:pt>
                <c:pt idx="27">
                  <c:v>8.9730000000000008</c:v>
                </c:pt>
                <c:pt idx="28">
                  <c:v>9.2050000000000001</c:v>
                </c:pt>
                <c:pt idx="29">
                  <c:v>11.773</c:v>
                </c:pt>
                <c:pt idx="30">
                  <c:v>9.173</c:v>
                </c:pt>
              </c:numCache>
            </c:numRef>
          </c:val>
        </c:ser>
        <c:ser>
          <c:idx val="1"/>
          <c:order val="1"/>
          <c:tx>
            <c:strRef>
              <c:f>'Dez12'!$A$4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'Dez12'!$C$4:$AG$4</c:f>
              <c:numCache>
                <c:formatCode>0.0</c:formatCode>
                <c:ptCount val="31"/>
                <c:pt idx="0">
                  <c:v>0.6</c:v>
                </c:pt>
                <c:pt idx="1">
                  <c:v>0.1</c:v>
                </c:pt>
                <c:pt idx="2">
                  <c:v>0.5</c:v>
                </c:pt>
                <c:pt idx="3">
                  <c:v>0.7</c:v>
                </c:pt>
                <c:pt idx="4">
                  <c:v>0.6</c:v>
                </c:pt>
                <c:pt idx="5">
                  <c:v>0.7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0.3</c:v>
                </c:pt>
                <c:pt idx="15">
                  <c:v>0.7</c:v>
                </c:pt>
                <c:pt idx="16">
                  <c:v>2.9</c:v>
                </c:pt>
                <c:pt idx="17">
                  <c:v>5.4</c:v>
                </c:pt>
                <c:pt idx="18">
                  <c:v>43.7</c:v>
                </c:pt>
                <c:pt idx="19">
                  <c:v>6.4</c:v>
                </c:pt>
                <c:pt idx="20">
                  <c:v>11.8</c:v>
                </c:pt>
                <c:pt idx="21">
                  <c:v>15.2</c:v>
                </c:pt>
                <c:pt idx="22">
                  <c:v>19.3</c:v>
                </c:pt>
                <c:pt idx="23">
                  <c:v>37.4</c:v>
                </c:pt>
                <c:pt idx="24">
                  <c:v>19.5</c:v>
                </c:pt>
                <c:pt idx="25">
                  <c:v>37.9</c:v>
                </c:pt>
                <c:pt idx="26">
                  <c:v>6</c:v>
                </c:pt>
                <c:pt idx="27">
                  <c:v>11.5</c:v>
                </c:pt>
                <c:pt idx="28">
                  <c:v>45.5</c:v>
                </c:pt>
                <c:pt idx="29">
                  <c:v>30.8</c:v>
                </c:pt>
                <c:pt idx="30">
                  <c:v>39.299999999999997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03248"/>
        <c:axId val="845793448"/>
        <c:axId val="834377472"/>
      </c:bar3DChart>
      <c:catAx>
        <c:axId val="84580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9344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793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03248"/>
        <c:crossesAt val="1"/>
        <c:crossBetween val="between"/>
      </c:valAx>
      <c:serAx>
        <c:axId val="83437747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79344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3921932279126266"/>
          <c:y val="0.56663083690920002"/>
          <c:w val="0.98797975196751797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Juni 2017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1730769230769232E-2"/>
          <c:y val="0.23983169705469845"/>
          <c:w val="0.72788461538461535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'Jun17'!$C$3:$AG$3</c:f>
              <c:numCache>
                <c:formatCode>0.0</c:formatCode>
                <c:ptCount val="31"/>
                <c:pt idx="0">
                  <c:v>15.920999999999999</c:v>
                </c:pt>
                <c:pt idx="1">
                  <c:v>16.231999999999999</c:v>
                </c:pt>
                <c:pt idx="2">
                  <c:v>18.228999999999999</c:v>
                </c:pt>
                <c:pt idx="3">
                  <c:v>18.065000000000001</c:v>
                </c:pt>
                <c:pt idx="4">
                  <c:v>8.68</c:v>
                </c:pt>
                <c:pt idx="5">
                  <c:v>18.241</c:v>
                </c:pt>
                <c:pt idx="6">
                  <c:v>17.614000000000001</c:v>
                </c:pt>
                <c:pt idx="7">
                  <c:v>14.645</c:v>
                </c:pt>
                <c:pt idx="8">
                  <c:v>18.295999999999999</c:v>
                </c:pt>
                <c:pt idx="9">
                  <c:v>15.452</c:v>
                </c:pt>
                <c:pt idx="10">
                  <c:v>13.994</c:v>
                </c:pt>
                <c:pt idx="11">
                  <c:v>18.225000000000001</c:v>
                </c:pt>
                <c:pt idx="12">
                  <c:v>15.042</c:v>
                </c:pt>
                <c:pt idx="13">
                  <c:v>18.033999999999999</c:v>
                </c:pt>
                <c:pt idx="14">
                  <c:v>18.251000000000001</c:v>
                </c:pt>
                <c:pt idx="15">
                  <c:v>15.496</c:v>
                </c:pt>
                <c:pt idx="16">
                  <c:v>14.752000000000001</c:v>
                </c:pt>
                <c:pt idx="17">
                  <c:v>14.44</c:v>
                </c:pt>
                <c:pt idx="18">
                  <c:v>14.994999999999999</c:v>
                </c:pt>
                <c:pt idx="19">
                  <c:v>13.785</c:v>
                </c:pt>
                <c:pt idx="20">
                  <c:v>13.483000000000001</c:v>
                </c:pt>
                <c:pt idx="21">
                  <c:v>14.044</c:v>
                </c:pt>
                <c:pt idx="22">
                  <c:v>16.116</c:v>
                </c:pt>
                <c:pt idx="23">
                  <c:v>16.138999999999999</c:v>
                </c:pt>
                <c:pt idx="24">
                  <c:v>18.530999999999999</c:v>
                </c:pt>
                <c:pt idx="25">
                  <c:v>17.861999999999998</c:v>
                </c:pt>
                <c:pt idx="26">
                  <c:v>18.225999999999999</c:v>
                </c:pt>
                <c:pt idx="27">
                  <c:v>18.247</c:v>
                </c:pt>
                <c:pt idx="28">
                  <c:v>18.184000000000001</c:v>
                </c:pt>
                <c:pt idx="29">
                  <c:v>18.707000000000001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'Jun17'!$C$4:$AG$4</c:f>
              <c:numCache>
                <c:formatCode>0.0</c:formatCode>
                <c:ptCount val="31"/>
                <c:pt idx="0">
                  <c:v>96</c:v>
                </c:pt>
                <c:pt idx="1">
                  <c:v>96</c:v>
                </c:pt>
                <c:pt idx="2">
                  <c:v>78</c:v>
                </c:pt>
                <c:pt idx="3">
                  <c:v>61</c:v>
                </c:pt>
                <c:pt idx="4">
                  <c:v>44</c:v>
                </c:pt>
                <c:pt idx="5">
                  <c:v>51</c:v>
                </c:pt>
                <c:pt idx="6">
                  <c:v>133</c:v>
                </c:pt>
                <c:pt idx="7">
                  <c:v>121</c:v>
                </c:pt>
                <c:pt idx="8">
                  <c:v>80</c:v>
                </c:pt>
                <c:pt idx="9">
                  <c:v>117</c:v>
                </c:pt>
                <c:pt idx="10">
                  <c:v>115</c:v>
                </c:pt>
                <c:pt idx="11">
                  <c:v>93</c:v>
                </c:pt>
                <c:pt idx="12">
                  <c:v>111</c:v>
                </c:pt>
                <c:pt idx="13">
                  <c:v>91</c:v>
                </c:pt>
                <c:pt idx="14">
                  <c:v>94</c:v>
                </c:pt>
                <c:pt idx="15">
                  <c:v>116</c:v>
                </c:pt>
                <c:pt idx="16">
                  <c:v>121</c:v>
                </c:pt>
                <c:pt idx="17">
                  <c:v>119</c:v>
                </c:pt>
                <c:pt idx="18">
                  <c:v>109</c:v>
                </c:pt>
                <c:pt idx="19">
                  <c:v>112</c:v>
                </c:pt>
                <c:pt idx="20">
                  <c:v>105</c:v>
                </c:pt>
                <c:pt idx="21">
                  <c:v>103</c:v>
                </c:pt>
                <c:pt idx="22">
                  <c:v>102</c:v>
                </c:pt>
                <c:pt idx="23">
                  <c:v>53</c:v>
                </c:pt>
                <c:pt idx="24">
                  <c:v>92</c:v>
                </c:pt>
                <c:pt idx="25">
                  <c:v>91</c:v>
                </c:pt>
                <c:pt idx="26" formatCode="General">
                  <c:v>77</c:v>
                </c:pt>
                <c:pt idx="27" formatCode="General">
                  <c:v>58</c:v>
                </c:pt>
                <c:pt idx="28">
                  <c:v>91</c:v>
                </c:pt>
                <c:pt idx="29">
                  <c:v>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65968"/>
        <c:axId val="845866360"/>
        <c:axId val="834439800"/>
      </c:bar3DChart>
      <c:catAx>
        <c:axId val="84586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6636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66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65968"/>
        <c:crossesAt val="1"/>
        <c:crossBetween val="between"/>
      </c:valAx>
      <c:serAx>
        <c:axId val="83443980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6636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2870091557864056"/>
          <c:y val="0.56663083690920002"/>
          <c:w val="0.97746134475489588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Juli 2017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1730769230769232E-2"/>
          <c:y val="0.23983169705469845"/>
          <c:w val="0.72788461538461535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'Jul17'!$C$3:$AG$3</c:f>
              <c:numCache>
                <c:formatCode>0.0</c:formatCode>
                <c:ptCount val="31"/>
                <c:pt idx="0">
                  <c:v>18.265000000000001</c:v>
                </c:pt>
                <c:pt idx="1">
                  <c:v>3.681</c:v>
                </c:pt>
                <c:pt idx="2">
                  <c:v>18.241</c:v>
                </c:pt>
                <c:pt idx="3">
                  <c:v>16.555</c:v>
                </c:pt>
                <c:pt idx="4">
                  <c:v>14.391999999999999</c:v>
                </c:pt>
                <c:pt idx="5">
                  <c:v>13.81</c:v>
                </c:pt>
                <c:pt idx="6">
                  <c:v>18.152000000000001</c:v>
                </c:pt>
                <c:pt idx="7">
                  <c:v>17.821000000000002</c:v>
                </c:pt>
                <c:pt idx="8">
                  <c:v>17.934000000000001</c:v>
                </c:pt>
                <c:pt idx="9">
                  <c:v>18.07</c:v>
                </c:pt>
                <c:pt idx="10">
                  <c:v>18.231999999999999</c:v>
                </c:pt>
                <c:pt idx="11">
                  <c:v>18.538</c:v>
                </c:pt>
                <c:pt idx="12">
                  <c:v>18.283999999999999</c:v>
                </c:pt>
                <c:pt idx="13">
                  <c:v>18.228000000000002</c:v>
                </c:pt>
                <c:pt idx="14">
                  <c:v>18.145</c:v>
                </c:pt>
                <c:pt idx="15">
                  <c:v>15.673999999999999</c:v>
                </c:pt>
                <c:pt idx="16">
                  <c:v>14.933</c:v>
                </c:pt>
                <c:pt idx="17">
                  <c:v>14.93</c:v>
                </c:pt>
                <c:pt idx="18">
                  <c:v>15.387</c:v>
                </c:pt>
                <c:pt idx="19">
                  <c:v>15.896000000000001</c:v>
                </c:pt>
                <c:pt idx="26">
                  <c:v>18.221</c:v>
                </c:pt>
                <c:pt idx="27">
                  <c:v>18.245000000000001</c:v>
                </c:pt>
                <c:pt idx="28">
                  <c:v>16.978999999999999</c:v>
                </c:pt>
                <c:pt idx="29">
                  <c:v>16.654</c:v>
                </c:pt>
                <c:pt idx="30">
                  <c:v>16.559999999999999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'Jul17'!$C$4:$AG$4</c:f>
              <c:numCache>
                <c:formatCode>0.0</c:formatCode>
                <c:ptCount val="31"/>
                <c:pt idx="0">
                  <c:v>82</c:v>
                </c:pt>
                <c:pt idx="1">
                  <c:v>21</c:v>
                </c:pt>
                <c:pt idx="2">
                  <c:v>91</c:v>
                </c:pt>
                <c:pt idx="3">
                  <c:v>107</c:v>
                </c:pt>
                <c:pt idx="4">
                  <c:v>99</c:v>
                </c:pt>
                <c:pt idx="5">
                  <c:v>112</c:v>
                </c:pt>
                <c:pt idx="6">
                  <c:v>80</c:v>
                </c:pt>
                <c:pt idx="7">
                  <c:v>71</c:v>
                </c:pt>
                <c:pt idx="8">
                  <c:v>49</c:v>
                </c:pt>
                <c:pt idx="9">
                  <c:v>51</c:v>
                </c:pt>
                <c:pt idx="10">
                  <c:v>80</c:v>
                </c:pt>
                <c:pt idx="11">
                  <c:v>88</c:v>
                </c:pt>
                <c:pt idx="12">
                  <c:v>79</c:v>
                </c:pt>
                <c:pt idx="13">
                  <c:v>82</c:v>
                </c:pt>
                <c:pt idx="14">
                  <c:v>104</c:v>
                </c:pt>
                <c:pt idx="15">
                  <c:v>110</c:v>
                </c:pt>
                <c:pt idx="16">
                  <c:v>107</c:v>
                </c:pt>
                <c:pt idx="17">
                  <c:v>107</c:v>
                </c:pt>
                <c:pt idx="18">
                  <c:v>87</c:v>
                </c:pt>
                <c:pt idx="19">
                  <c:v>98</c:v>
                </c:pt>
                <c:pt idx="20" formatCode="General">
                  <c:v>81</c:v>
                </c:pt>
                <c:pt idx="21" formatCode="General">
                  <c:v>97</c:v>
                </c:pt>
                <c:pt idx="22" formatCode="General">
                  <c:v>37</c:v>
                </c:pt>
                <c:pt idx="23" formatCode="General">
                  <c:v>22</c:v>
                </c:pt>
                <c:pt idx="24" formatCode="General">
                  <c:v>38</c:v>
                </c:pt>
                <c:pt idx="25">
                  <c:v>46</c:v>
                </c:pt>
                <c:pt idx="26" formatCode="General">
                  <c:v>62</c:v>
                </c:pt>
                <c:pt idx="27" formatCode="General">
                  <c:v>59</c:v>
                </c:pt>
                <c:pt idx="28">
                  <c:v>108</c:v>
                </c:pt>
                <c:pt idx="29">
                  <c:v>81</c:v>
                </c:pt>
                <c:pt idx="30">
                  <c:v>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78512"/>
        <c:axId val="845868320"/>
        <c:axId val="834454640"/>
      </c:bar3DChart>
      <c:catAx>
        <c:axId val="84587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6832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68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78512"/>
        <c:crossesAt val="1"/>
        <c:crossBetween val="between"/>
      </c:valAx>
      <c:serAx>
        <c:axId val="83445464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6832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3020354518044359"/>
          <c:y val="0.56663083690920002"/>
          <c:w val="0.97896397435669891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August 2017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1730769230769232E-2"/>
          <c:y val="0.23983169705469845"/>
          <c:w val="0.72788461538461535"/>
          <c:h val="0.6942496493688639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'Aug17'!$C$3:$AG$3</c:f>
              <c:numCache>
                <c:formatCode>0.0</c:formatCode>
                <c:ptCount val="31"/>
                <c:pt idx="0">
                  <c:v>15.944000000000001</c:v>
                </c:pt>
                <c:pt idx="1">
                  <c:v>13.795</c:v>
                </c:pt>
                <c:pt idx="2">
                  <c:v>15.794</c:v>
                </c:pt>
                <c:pt idx="3">
                  <c:v>16.212</c:v>
                </c:pt>
                <c:pt idx="4">
                  <c:v>17.709</c:v>
                </c:pt>
                <c:pt idx="5">
                  <c:v>17.562999999999999</c:v>
                </c:pt>
                <c:pt idx="6">
                  <c:v>13.9</c:v>
                </c:pt>
                <c:pt idx="7">
                  <c:v>11.375</c:v>
                </c:pt>
                <c:pt idx="8">
                  <c:v>18.126999999999999</c:v>
                </c:pt>
                <c:pt idx="9">
                  <c:v>12.337</c:v>
                </c:pt>
                <c:pt idx="10">
                  <c:v>11.131</c:v>
                </c:pt>
                <c:pt idx="11">
                  <c:v>18.202999999999999</c:v>
                </c:pt>
                <c:pt idx="12">
                  <c:v>15.8</c:v>
                </c:pt>
                <c:pt idx="13">
                  <c:v>13.335000000000001</c:v>
                </c:pt>
                <c:pt idx="14">
                  <c:v>15.551</c:v>
                </c:pt>
                <c:pt idx="15">
                  <c:v>15.3</c:v>
                </c:pt>
                <c:pt idx="16">
                  <c:v>18.222999999999999</c:v>
                </c:pt>
                <c:pt idx="17">
                  <c:v>13.161</c:v>
                </c:pt>
                <c:pt idx="19">
                  <c:v>15.109</c:v>
                </c:pt>
                <c:pt idx="20">
                  <c:v>17.997</c:v>
                </c:pt>
                <c:pt idx="21">
                  <c:v>13.433</c:v>
                </c:pt>
                <c:pt idx="22">
                  <c:v>16.382999999999999</c:v>
                </c:pt>
                <c:pt idx="23">
                  <c:v>14.32</c:v>
                </c:pt>
                <c:pt idx="24">
                  <c:v>15.32</c:v>
                </c:pt>
                <c:pt idx="25">
                  <c:v>15.968</c:v>
                </c:pt>
                <c:pt idx="26">
                  <c:v>13.741</c:v>
                </c:pt>
                <c:pt idx="27">
                  <c:v>15.78</c:v>
                </c:pt>
                <c:pt idx="28">
                  <c:v>12.656000000000001</c:v>
                </c:pt>
                <c:pt idx="29">
                  <c:v>14.417999999999999</c:v>
                </c:pt>
                <c:pt idx="30">
                  <c:v>2.4820000000000002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'Aug17'!$C$4:$AG$4</c:f>
              <c:numCache>
                <c:formatCode>0.0</c:formatCode>
                <c:ptCount val="31"/>
                <c:pt idx="0">
                  <c:v>89</c:v>
                </c:pt>
                <c:pt idx="1">
                  <c:v>102</c:v>
                </c:pt>
                <c:pt idx="2">
                  <c:v>93</c:v>
                </c:pt>
                <c:pt idx="3">
                  <c:v>89</c:v>
                </c:pt>
                <c:pt idx="4">
                  <c:v>84</c:v>
                </c:pt>
                <c:pt idx="5">
                  <c:v>48</c:v>
                </c:pt>
                <c:pt idx="6">
                  <c:v>110</c:v>
                </c:pt>
                <c:pt idx="7">
                  <c:v>12</c:v>
                </c:pt>
                <c:pt idx="8">
                  <c:v>50</c:v>
                </c:pt>
                <c:pt idx="9">
                  <c:v>22</c:v>
                </c:pt>
                <c:pt idx="10">
                  <c:v>35</c:v>
                </c:pt>
                <c:pt idx="11">
                  <c:v>68</c:v>
                </c:pt>
                <c:pt idx="12">
                  <c:v>106</c:v>
                </c:pt>
                <c:pt idx="13">
                  <c:v>104</c:v>
                </c:pt>
                <c:pt idx="14">
                  <c:v>81</c:v>
                </c:pt>
                <c:pt idx="15">
                  <c:v>84</c:v>
                </c:pt>
                <c:pt idx="16">
                  <c:v>97</c:v>
                </c:pt>
                <c:pt idx="17">
                  <c:v>84</c:v>
                </c:pt>
                <c:pt idx="18">
                  <c:v>22</c:v>
                </c:pt>
                <c:pt idx="19">
                  <c:v>99</c:v>
                </c:pt>
                <c:pt idx="20" formatCode="General">
                  <c:v>63</c:v>
                </c:pt>
                <c:pt idx="21" formatCode="General">
                  <c:v>103</c:v>
                </c:pt>
                <c:pt idx="22" formatCode="General">
                  <c:v>96</c:v>
                </c:pt>
                <c:pt idx="23" formatCode="General">
                  <c:v>46</c:v>
                </c:pt>
                <c:pt idx="24" formatCode="General">
                  <c:v>92</c:v>
                </c:pt>
                <c:pt idx="25">
                  <c:v>87</c:v>
                </c:pt>
                <c:pt idx="26" formatCode="General">
                  <c:v>43</c:v>
                </c:pt>
                <c:pt idx="27" formatCode="General">
                  <c:v>72</c:v>
                </c:pt>
                <c:pt idx="28">
                  <c:v>93</c:v>
                </c:pt>
                <c:pt idx="29">
                  <c:v>67</c:v>
                </c:pt>
                <c:pt idx="30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75768"/>
        <c:axId val="845871064"/>
        <c:axId val="834459728"/>
      </c:bar3DChart>
      <c:catAx>
        <c:axId val="845875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7106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71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75768"/>
        <c:crossesAt val="1"/>
        <c:crossBetween val="between"/>
      </c:valAx>
      <c:serAx>
        <c:axId val="834459728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7106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3020354518044359"/>
          <c:y val="0.56663083690920002"/>
          <c:w val="0.97896397435669891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September 2017</a:t>
            </a:r>
          </a:p>
        </c:rich>
      </c:tx>
      <c:layout>
        <c:manualLayout>
          <c:xMode val="edge"/>
          <c:yMode val="edge"/>
          <c:x val="0.31277539582914454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'Sep17'!$C$3:$AG$3</c:f>
              <c:numCache>
                <c:formatCode>0.0</c:formatCode>
                <c:ptCount val="31"/>
                <c:pt idx="0">
                  <c:v>6.2439999999999998</c:v>
                </c:pt>
                <c:pt idx="1">
                  <c:v>12.048999999999999</c:v>
                </c:pt>
                <c:pt idx="2">
                  <c:v>15.452</c:v>
                </c:pt>
                <c:pt idx="3">
                  <c:v>17.498000000000001</c:v>
                </c:pt>
                <c:pt idx="4">
                  <c:v>13.115</c:v>
                </c:pt>
                <c:pt idx="5">
                  <c:v>17.23</c:v>
                </c:pt>
                <c:pt idx="6">
                  <c:v>16.916</c:v>
                </c:pt>
                <c:pt idx="7">
                  <c:v>14.156000000000001</c:v>
                </c:pt>
                <c:pt idx="8">
                  <c:v>2.5720000000000001</c:v>
                </c:pt>
                <c:pt idx="9">
                  <c:v>15.815</c:v>
                </c:pt>
                <c:pt idx="10">
                  <c:v>18.23</c:v>
                </c:pt>
                <c:pt idx="11">
                  <c:v>18.260000000000002</c:v>
                </c:pt>
                <c:pt idx="12">
                  <c:v>16.152000000000001</c:v>
                </c:pt>
                <c:pt idx="13">
                  <c:v>17.824999999999999</c:v>
                </c:pt>
                <c:pt idx="14">
                  <c:v>18.13</c:v>
                </c:pt>
                <c:pt idx="15">
                  <c:v>18.088000000000001</c:v>
                </c:pt>
                <c:pt idx="16">
                  <c:v>16.254000000000001</c:v>
                </c:pt>
                <c:pt idx="17">
                  <c:v>18.2</c:v>
                </c:pt>
                <c:pt idx="18">
                  <c:v>17.808</c:v>
                </c:pt>
                <c:pt idx="19">
                  <c:v>14.646000000000001</c:v>
                </c:pt>
                <c:pt idx="20">
                  <c:v>13.286</c:v>
                </c:pt>
                <c:pt idx="21">
                  <c:v>14.972</c:v>
                </c:pt>
                <c:pt idx="22">
                  <c:v>12.377000000000001</c:v>
                </c:pt>
                <c:pt idx="23">
                  <c:v>13.702999999999999</c:v>
                </c:pt>
                <c:pt idx="24">
                  <c:v>12.949</c:v>
                </c:pt>
                <c:pt idx="25">
                  <c:v>12.935</c:v>
                </c:pt>
                <c:pt idx="26">
                  <c:v>14.272</c:v>
                </c:pt>
                <c:pt idx="27">
                  <c:v>14.975</c:v>
                </c:pt>
                <c:pt idx="28">
                  <c:v>14.624000000000001</c:v>
                </c:pt>
                <c:pt idx="29">
                  <c:v>11.753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'Sep17'!$C$4:$AG$4</c:f>
              <c:numCache>
                <c:formatCode>0.0</c:formatCode>
                <c:ptCount val="31"/>
                <c:pt idx="0">
                  <c:v>24</c:v>
                </c:pt>
                <c:pt idx="1">
                  <c:v>37</c:v>
                </c:pt>
                <c:pt idx="2">
                  <c:v>98</c:v>
                </c:pt>
                <c:pt idx="3">
                  <c:v>54</c:v>
                </c:pt>
                <c:pt idx="4">
                  <c:v>84</c:v>
                </c:pt>
                <c:pt idx="5">
                  <c:v>80</c:v>
                </c:pt>
                <c:pt idx="6">
                  <c:v>64</c:v>
                </c:pt>
                <c:pt idx="7">
                  <c:v>71</c:v>
                </c:pt>
                <c:pt idx="8">
                  <c:v>7</c:v>
                </c:pt>
                <c:pt idx="9">
                  <c:v>40</c:v>
                </c:pt>
                <c:pt idx="10">
                  <c:v>54</c:v>
                </c:pt>
                <c:pt idx="11">
                  <c:v>54</c:v>
                </c:pt>
                <c:pt idx="12">
                  <c:v>35</c:v>
                </c:pt>
                <c:pt idx="13">
                  <c:v>32</c:v>
                </c:pt>
                <c:pt idx="14">
                  <c:v>82</c:v>
                </c:pt>
                <c:pt idx="15">
                  <c:v>51</c:v>
                </c:pt>
                <c:pt idx="16">
                  <c:v>49</c:v>
                </c:pt>
                <c:pt idx="17">
                  <c:v>52</c:v>
                </c:pt>
                <c:pt idx="18">
                  <c:v>31</c:v>
                </c:pt>
                <c:pt idx="19">
                  <c:v>83</c:v>
                </c:pt>
                <c:pt idx="20" formatCode="General">
                  <c:v>94</c:v>
                </c:pt>
                <c:pt idx="21" formatCode="General">
                  <c:v>80</c:v>
                </c:pt>
                <c:pt idx="22" formatCode="General">
                  <c:v>84</c:v>
                </c:pt>
                <c:pt idx="23" formatCode="General">
                  <c:v>85</c:v>
                </c:pt>
                <c:pt idx="24" formatCode="General">
                  <c:v>86</c:v>
                </c:pt>
                <c:pt idx="25">
                  <c:v>32</c:v>
                </c:pt>
                <c:pt idx="26" formatCode="General">
                  <c:v>73</c:v>
                </c:pt>
                <c:pt idx="27" formatCode="General">
                  <c:v>58</c:v>
                </c:pt>
                <c:pt idx="28">
                  <c:v>69</c:v>
                </c:pt>
                <c:pt idx="29">
                  <c:v>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79688"/>
        <c:axId val="845874592"/>
        <c:axId val="834454216"/>
      </c:bar3DChart>
      <c:catAx>
        <c:axId val="845879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7459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74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79688"/>
        <c:crossesAt val="1"/>
        <c:crossBetween val="between"/>
      </c:valAx>
      <c:serAx>
        <c:axId val="834454216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7459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3574915454408782"/>
          <c:y val="0.56663083690920002"/>
          <c:w val="0.97239520784539613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Oktober 2017</a:t>
            </a:r>
          </a:p>
        </c:rich>
      </c:tx>
      <c:layout>
        <c:manualLayout>
          <c:xMode val="edge"/>
          <c:yMode val="edge"/>
          <c:x val="0.31277539582914454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048461182054129E-2"/>
          <c:y val="0.23842917251051893"/>
          <c:w val="0.74008842411568354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'Okt17'!$C$3:$AG$3</c:f>
              <c:numCache>
                <c:formatCode>0.0</c:formatCode>
                <c:ptCount val="31"/>
                <c:pt idx="0">
                  <c:v>17.366</c:v>
                </c:pt>
                <c:pt idx="1">
                  <c:v>11.667</c:v>
                </c:pt>
                <c:pt idx="2">
                  <c:v>18.122</c:v>
                </c:pt>
                <c:pt idx="3">
                  <c:v>12.11</c:v>
                </c:pt>
                <c:pt idx="4">
                  <c:v>12.544</c:v>
                </c:pt>
                <c:pt idx="5">
                  <c:v>17.751000000000001</c:v>
                </c:pt>
                <c:pt idx="6">
                  <c:v>16.619</c:v>
                </c:pt>
                <c:pt idx="7">
                  <c:v>17.654</c:v>
                </c:pt>
                <c:pt idx="8">
                  <c:v>14.404999999999999</c:v>
                </c:pt>
                <c:pt idx="9">
                  <c:v>12.064</c:v>
                </c:pt>
                <c:pt idx="10">
                  <c:v>11.928000000000001</c:v>
                </c:pt>
                <c:pt idx="11">
                  <c:v>15.619</c:v>
                </c:pt>
                <c:pt idx="12">
                  <c:v>11.622999999999999</c:v>
                </c:pt>
                <c:pt idx="13">
                  <c:v>11.661</c:v>
                </c:pt>
                <c:pt idx="14">
                  <c:v>11.542999999999999</c:v>
                </c:pt>
                <c:pt idx="15">
                  <c:v>11.627000000000001</c:v>
                </c:pt>
                <c:pt idx="16">
                  <c:v>11.637</c:v>
                </c:pt>
                <c:pt idx="17">
                  <c:v>11.206</c:v>
                </c:pt>
                <c:pt idx="18">
                  <c:v>10.922000000000001</c:v>
                </c:pt>
                <c:pt idx="19">
                  <c:v>14.045</c:v>
                </c:pt>
                <c:pt idx="20">
                  <c:v>12.37</c:v>
                </c:pt>
                <c:pt idx="21">
                  <c:v>17.585000000000001</c:v>
                </c:pt>
                <c:pt idx="22">
                  <c:v>12.202</c:v>
                </c:pt>
                <c:pt idx="23">
                  <c:v>12.52</c:v>
                </c:pt>
                <c:pt idx="24">
                  <c:v>11.523</c:v>
                </c:pt>
                <c:pt idx="25">
                  <c:v>11.638999999999999</c:v>
                </c:pt>
                <c:pt idx="26">
                  <c:v>11.143000000000001</c:v>
                </c:pt>
                <c:pt idx="27">
                  <c:v>13.646000000000001</c:v>
                </c:pt>
                <c:pt idx="28">
                  <c:v>4.1459999999999999</c:v>
                </c:pt>
                <c:pt idx="29">
                  <c:v>14.564</c:v>
                </c:pt>
                <c:pt idx="30">
                  <c:v>11.173999999999999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'Okt17'!$C$4:$AG$4</c:f>
              <c:numCache>
                <c:formatCode>0.0</c:formatCode>
                <c:ptCount val="31"/>
                <c:pt idx="0">
                  <c:v>57</c:v>
                </c:pt>
                <c:pt idx="1">
                  <c:v>24</c:v>
                </c:pt>
                <c:pt idx="2">
                  <c:v>42</c:v>
                </c:pt>
                <c:pt idx="3">
                  <c:v>52</c:v>
                </c:pt>
                <c:pt idx="4">
                  <c:v>86</c:v>
                </c:pt>
                <c:pt idx="5">
                  <c:v>49</c:v>
                </c:pt>
                <c:pt idx="6">
                  <c:v>74</c:v>
                </c:pt>
                <c:pt idx="7">
                  <c:v>38</c:v>
                </c:pt>
                <c:pt idx="8">
                  <c:v>44</c:v>
                </c:pt>
                <c:pt idx="9">
                  <c:v>74</c:v>
                </c:pt>
                <c:pt idx="10">
                  <c:v>79</c:v>
                </c:pt>
                <c:pt idx="11">
                  <c:v>65</c:v>
                </c:pt>
                <c:pt idx="12">
                  <c:v>76</c:v>
                </c:pt>
                <c:pt idx="13">
                  <c:v>76</c:v>
                </c:pt>
                <c:pt idx="14">
                  <c:v>75</c:v>
                </c:pt>
                <c:pt idx="15">
                  <c:v>74</c:v>
                </c:pt>
                <c:pt idx="16">
                  <c:v>75</c:v>
                </c:pt>
                <c:pt idx="17">
                  <c:v>71</c:v>
                </c:pt>
                <c:pt idx="18">
                  <c:v>66</c:v>
                </c:pt>
                <c:pt idx="19">
                  <c:v>27</c:v>
                </c:pt>
                <c:pt idx="20" formatCode="General">
                  <c:v>37</c:v>
                </c:pt>
                <c:pt idx="21" formatCode="General">
                  <c:v>30</c:v>
                </c:pt>
                <c:pt idx="22" formatCode="General">
                  <c:v>11</c:v>
                </c:pt>
                <c:pt idx="23" formatCode="General">
                  <c:v>63</c:v>
                </c:pt>
                <c:pt idx="24" formatCode="General">
                  <c:v>68</c:v>
                </c:pt>
                <c:pt idx="25">
                  <c:v>61</c:v>
                </c:pt>
                <c:pt idx="26" formatCode="General">
                  <c:v>18</c:v>
                </c:pt>
                <c:pt idx="27" formatCode="General">
                  <c:v>55</c:v>
                </c:pt>
                <c:pt idx="28">
                  <c:v>7</c:v>
                </c:pt>
                <c:pt idx="29">
                  <c:v>30</c:v>
                </c:pt>
                <c:pt idx="30">
                  <c:v>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74200"/>
        <c:axId val="845867928"/>
        <c:axId val="834460152"/>
      </c:bar3DChart>
      <c:catAx>
        <c:axId val="845874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6792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67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74200"/>
        <c:crossesAt val="1"/>
        <c:crossBetween val="between"/>
      </c:valAx>
      <c:serAx>
        <c:axId val="83446015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6792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3574915454408782"/>
          <c:y val="0.56663083690920002"/>
          <c:w val="0.97239520784539613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November 2017</a:t>
            </a:r>
          </a:p>
        </c:rich>
      </c:tx>
      <c:layout>
        <c:manualLayout>
          <c:xMode val="edge"/>
          <c:yMode val="edge"/>
          <c:x val="0.31277539582914454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048461182054129E-2"/>
          <c:y val="0.23842917251051893"/>
          <c:w val="0.74008842411568354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'Nov17'!$C$3:$AG$3</c:f>
              <c:numCache>
                <c:formatCode>0.0</c:formatCode>
                <c:ptCount val="31"/>
                <c:pt idx="0">
                  <c:v>11.465</c:v>
                </c:pt>
                <c:pt idx="1">
                  <c:v>11.723000000000001</c:v>
                </c:pt>
                <c:pt idx="2">
                  <c:v>10.510999999999999</c:v>
                </c:pt>
                <c:pt idx="3">
                  <c:v>12.707000000000001</c:v>
                </c:pt>
                <c:pt idx="4">
                  <c:v>0.92700000000000005</c:v>
                </c:pt>
                <c:pt idx="5">
                  <c:v>9.1590000000000007</c:v>
                </c:pt>
                <c:pt idx="6">
                  <c:v>2.8490000000000002</c:v>
                </c:pt>
                <c:pt idx="7">
                  <c:v>3.448</c:v>
                </c:pt>
                <c:pt idx="8">
                  <c:v>2.8</c:v>
                </c:pt>
                <c:pt idx="9">
                  <c:v>3.5070000000000001</c:v>
                </c:pt>
                <c:pt idx="10">
                  <c:v>2.64</c:v>
                </c:pt>
                <c:pt idx="11">
                  <c:v>14.122999999999999</c:v>
                </c:pt>
                <c:pt idx="12">
                  <c:v>7.2050000000000001</c:v>
                </c:pt>
                <c:pt idx="13">
                  <c:v>12.744999999999999</c:v>
                </c:pt>
                <c:pt idx="14">
                  <c:v>10.494</c:v>
                </c:pt>
                <c:pt idx="15">
                  <c:v>2.5059999999999998</c:v>
                </c:pt>
                <c:pt idx="16">
                  <c:v>10.521000000000001</c:v>
                </c:pt>
                <c:pt idx="17">
                  <c:v>1.7270000000000001</c:v>
                </c:pt>
                <c:pt idx="18">
                  <c:v>13.36</c:v>
                </c:pt>
                <c:pt idx="19">
                  <c:v>13.8</c:v>
                </c:pt>
                <c:pt idx="20">
                  <c:v>12.791</c:v>
                </c:pt>
                <c:pt idx="21">
                  <c:v>10.16</c:v>
                </c:pt>
                <c:pt idx="22">
                  <c:v>11.409000000000001</c:v>
                </c:pt>
                <c:pt idx="23">
                  <c:v>10.781000000000001</c:v>
                </c:pt>
                <c:pt idx="24">
                  <c:v>9.6920000000000002</c:v>
                </c:pt>
                <c:pt idx="25">
                  <c:v>7.8879999999999999</c:v>
                </c:pt>
                <c:pt idx="26">
                  <c:v>11.115</c:v>
                </c:pt>
                <c:pt idx="27">
                  <c:v>4.17</c:v>
                </c:pt>
                <c:pt idx="28">
                  <c:v>10.478999999999999</c:v>
                </c:pt>
                <c:pt idx="29">
                  <c:v>0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'Nov17'!$C$4:$AG$4</c:f>
              <c:numCache>
                <c:formatCode>0.0</c:formatCode>
                <c:ptCount val="31"/>
                <c:pt idx="0">
                  <c:v>59</c:v>
                </c:pt>
                <c:pt idx="1">
                  <c:v>35</c:v>
                </c:pt>
                <c:pt idx="2">
                  <c:v>61</c:v>
                </c:pt>
                <c:pt idx="3">
                  <c:v>33</c:v>
                </c:pt>
                <c:pt idx="4">
                  <c:v>2</c:v>
                </c:pt>
                <c:pt idx="5">
                  <c:v>15</c:v>
                </c:pt>
                <c:pt idx="6">
                  <c:v>8</c:v>
                </c:pt>
                <c:pt idx="7">
                  <c:v>12</c:v>
                </c:pt>
                <c:pt idx="8">
                  <c:v>9</c:v>
                </c:pt>
                <c:pt idx="9">
                  <c:v>8</c:v>
                </c:pt>
                <c:pt idx="10">
                  <c:v>7</c:v>
                </c:pt>
                <c:pt idx="11">
                  <c:v>16</c:v>
                </c:pt>
                <c:pt idx="12">
                  <c:v>7</c:v>
                </c:pt>
                <c:pt idx="13">
                  <c:v>58</c:v>
                </c:pt>
                <c:pt idx="14">
                  <c:v>58</c:v>
                </c:pt>
                <c:pt idx="15">
                  <c:v>8</c:v>
                </c:pt>
                <c:pt idx="16">
                  <c:v>43</c:v>
                </c:pt>
                <c:pt idx="17">
                  <c:v>6</c:v>
                </c:pt>
                <c:pt idx="18">
                  <c:v>13</c:v>
                </c:pt>
                <c:pt idx="19">
                  <c:v>32</c:v>
                </c:pt>
                <c:pt idx="20" formatCode="General">
                  <c:v>34</c:v>
                </c:pt>
                <c:pt idx="21" formatCode="General">
                  <c:v>55</c:v>
                </c:pt>
                <c:pt idx="22" formatCode="General">
                  <c:v>26</c:v>
                </c:pt>
                <c:pt idx="23" formatCode="General">
                  <c:v>37</c:v>
                </c:pt>
                <c:pt idx="24" formatCode="General">
                  <c:v>5</c:v>
                </c:pt>
                <c:pt idx="25">
                  <c:v>12</c:v>
                </c:pt>
                <c:pt idx="26" formatCode="General">
                  <c:v>49</c:v>
                </c:pt>
                <c:pt idx="27" formatCode="General">
                  <c:v>15</c:v>
                </c:pt>
                <c:pt idx="28">
                  <c:v>12</c:v>
                </c:pt>
                <c:pt idx="2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76160"/>
        <c:axId val="845868712"/>
        <c:axId val="834453792"/>
      </c:bar3DChart>
      <c:catAx>
        <c:axId val="84587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6871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68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76160"/>
        <c:crossesAt val="1"/>
        <c:crossBetween val="between"/>
      </c:valAx>
      <c:serAx>
        <c:axId val="83445379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6871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3574915454408782"/>
          <c:y val="0.56663083690920002"/>
          <c:w val="0.97239520784539613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Dezember 2017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048461182054129E-2"/>
          <c:y val="0.23842917251051893"/>
          <c:w val="0.74008842411568354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'Dez17'!$C$3:$AG$3</c:f>
              <c:numCache>
                <c:formatCode>0.0</c:formatCode>
                <c:ptCount val="31"/>
                <c:pt idx="0">
                  <c:v>0.08</c:v>
                </c:pt>
                <c:pt idx="1">
                  <c:v>7.0999999999999994E-2</c:v>
                </c:pt>
                <c:pt idx="2">
                  <c:v>0.26500000000000001</c:v>
                </c:pt>
                <c:pt idx="3">
                  <c:v>0</c:v>
                </c:pt>
                <c:pt idx="4">
                  <c:v>3.0019999999999998</c:v>
                </c:pt>
                <c:pt idx="5">
                  <c:v>1.8169999999999999</c:v>
                </c:pt>
                <c:pt idx="6">
                  <c:v>1.825</c:v>
                </c:pt>
                <c:pt idx="7">
                  <c:v>9.5419999999999998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2.2770000000000001</c:v>
                </c:pt>
                <c:pt idx="12">
                  <c:v>10.007</c:v>
                </c:pt>
                <c:pt idx="13">
                  <c:v>1.4910000000000001</c:v>
                </c:pt>
                <c:pt idx="14">
                  <c:v>12.615</c:v>
                </c:pt>
                <c:pt idx="15">
                  <c:v>0.95599999999999996</c:v>
                </c:pt>
                <c:pt idx="16">
                  <c:v>6.8029999999999999</c:v>
                </c:pt>
                <c:pt idx="17">
                  <c:v>0</c:v>
                </c:pt>
                <c:pt idx="18">
                  <c:v>2.8000000000000001E-2</c:v>
                </c:pt>
                <c:pt idx="19">
                  <c:v>3.415</c:v>
                </c:pt>
                <c:pt idx="20">
                  <c:v>9.1349999999999998</c:v>
                </c:pt>
                <c:pt idx="21">
                  <c:v>4.3109999999999999</c:v>
                </c:pt>
                <c:pt idx="22">
                  <c:v>4.07</c:v>
                </c:pt>
                <c:pt idx="23">
                  <c:v>1.67</c:v>
                </c:pt>
                <c:pt idx="24">
                  <c:v>2.093</c:v>
                </c:pt>
                <c:pt idx="25">
                  <c:v>7.641</c:v>
                </c:pt>
                <c:pt idx="26">
                  <c:v>1.075</c:v>
                </c:pt>
                <c:pt idx="27">
                  <c:v>13.66</c:v>
                </c:pt>
                <c:pt idx="28">
                  <c:v>8.6890000000000001</c:v>
                </c:pt>
                <c:pt idx="29">
                  <c:v>1.302</c:v>
                </c:pt>
                <c:pt idx="30">
                  <c:v>10.295999999999999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'Dez17'!$C$4:$AG$4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  <c:pt idx="5">
                  <c:v>6</c:v>
                </c:pt>
                <c:pt idx="6">
                  <c:v>6</c:v>
                </c:pt>
                <c:pt idx="7">
                  <c:v>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25</c:v>
                </c:pt>
                <c:pt idx="13">
                  <c:v>2</c:v>
                </c:pt>
                <c:pt idx="14">
                  <c:v>40</c:v>
                </c:pt>
                <c:pt idx="15">
                  <c:v>1</c:v>
                </c:pt>
                <c:pt idx="16">
                  <c:v>11</c:v>
                </c:pt>
                <c:pt idx="17">
                  <c:v>0</c:v>
                </c:pt>
                <c:pt idx="18">
                  <c:v>0</c:v>
                </c:pt>
                <c:pt idx="19">
                  <c:v>6</c:v>
                </c:pt>
                <c:pt idx="20" formatCode="General">
                  <c:v>34</c:v>
                </c:pt>
                <c:pt idx="21" formatCode="General">
                  <c:v>8</c:v>
                </c:pt>
                <c:pt idx="22" formatCode="General">
                  <c:v>10</c:v>
                </c:pt>
                <c:pt idx="23" formatCode="General">
                  <c:v>6</c:v>
                </c:pt>
                <c:pt idx="24" formatCode="General">
                  <c:v>6</c:v>
                </c:pt>
                <c:pt idx="25">
                  <c:v>9</c:v>
                </c:pt>
                <c:pt idx="26" formatCode="General">
                  <c:v>2</c:v>
                </c:pt>
                <c:pt idx="27" formatCode="General">
                  <c:v>29</c:v>
                </c:pt>
                <c:pt idx="28">
                  <c:v>22</c:v>
                </c:pt>
                <c:pt idx="29">
                  <c:v>3</c:v>
                </c:pt>
                <c:pt idx="30">
                  <c:v>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77728"/>
        <c:axId val="845875376"/>
        <c:axId val="834458032"/>
      </c:bar3DChart>
      <c:catAx>
        <c:axId val="84587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7537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75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77728"/>
        <c:crossesAt val="1"/>
        <c:crossBetween val="between"/>
      </c:valAx>
      <c:serAx>
        <c:axId val="83445803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7537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3574911863827672"/>
          <c:y val="0.56663083690920002"/>
          <c:w val="0.97239512960288244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Januar 2018</a:t>
            </a:r>
          </a:p>
        </c:rich>
      </c:tx>
      <c:layout>
        <c:manualLayout>
          <c:xMode val="edge"/>
          <c:yMode val="edge"/>
          <c:x val="0.31277539582914454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048461182054129E-2"/>
          <c:y val="0.23842917251051893"/>
          <c:w val="0.74008842411568354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'Jan18'!$C$3:$AG$3</c:f>
              <c:numCache>
                <c:formatCode>0.0</c:formatCode>
                <c:ptCount val="31"/>
                <c:pt idx="0">
                  <c:v>9.7439999999999998</c:v>
                </c:pt>
                <c:pt idx="1">
                  <c:v>12.33</c:v>
                </c:pt>
                <c:pt idx="2">
                  <c:v>12.688000000000001</c:v>
                </c:pt>
                <c:pt idx="3">
                  <c:v>4.0579999999999998</c:v>
                </c:pt>
                <c:pt idx="4">
                  <c:v>13.516</c:v>
                </c:pt>
                <c:pt idx="5">
                  <c:v>10.101000000000001</c:v>
                </c:pt>
                <c:pt idx="6">
                  <c:v>2.8149999999999999</c:v>
                </c:pt>
                <c:pt idx="7">
                  <c:v>10.603999999999999</c:v>
                </c:pt>
                <c:pt idx="8">
                  <c:v>10.186</c:v>
                </c:pt>
                <c:pt idx="9">
                  <c:v>11.23</c:v>
                </c:pt>
                <c:pt idx="10">
                  <c:v>4.8330000000000002</c:v>
                </c:pt>
                <c:pt idx="11">
                  <c:v>2.492</c:v>
                </c:pt>
                <c:pt idx="12">
                  <c:v>9.5730000000000004</c:v>
                </c:pt>
                <c:pt idx="13">
                  <c:v>2.9220000000000002</c:v>
                </c:pt>
                <c:pt idx="14">
                  <c:v>11.2</c:v>
                </c:pt>
                <c:pt idx="15">
                  <c:v>14.763</c:v>
                </c:pt>
                <c:pt idx="16">
                  <c:v>15.036</c:v>
                </c:pt>
                <c:pt idx="17">
                  <c:v>5.2140000000000004</c:v>
                </c:pt>
                <c:pt idx="18">
                  <c:v>13.252000000000001</c:v>
                </c:pt>
                <c:pt idx="19">
                  <c:v>6.5019999999999998</c:v>
                </c:pt>
                <c:pt idx="20">
                  <c:v>1.522</c:v>
                </c:pt>
                <c:pt idx="21">
                  <c:v>2.2320000000000002</c:v>
                </c:pt>
                <c:pt idx="22">
                  <c:v>3.8490000000000002</c:v>
                </c:pt>
                <c:pt idx="23">
                  <c:v>10.59</c:v>
                </c:pt>
                <c:pt idx="24">
                  <c:v>10.516</c:v>
                </c:pt>
                <c:pt idx="25">
                  <c:v>8.8070000000000004</c:v>
                </c:pt>
                <c:pt idx="26">
                  <c:v>7.2089999999999996</c:v>
                </c:pt>
                <c:pt idx="27">
                  <c:v>13.587</c:v>
                </c:pt>
                <c:pt idx="28">
                  <c:v>10.865</c:v>
                </c:pt>
                <c:pt idx="29">
                  <c:v>14.102</c:v>
                </c:pt>
                <c:pt idx="30">
                  <c:v>14.46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'Jan18'!$C$4:$AG$4</c:f>
              <c:numCache>
                <c:formatCode>0.0</c:formatCode>
                <c:ptCount val="31"/>
                <c:pt idx="0">
                  <c:v>36</c:v>
                </c:pt>
                <c:pt idx="1">
                  <c:v>15</c:v>
                </c:pt>
                <c:pt idx="2">
                  <c:v>4</c:v>
                </c:pt>
                <c:pt idx="3">
                  <c:v>4</c:v>
                </c:pt>
                <c:pt idx="4">
                  <c:v>22</c:v>
                </c:pt>
                <c:pt idx="5">
                  <c:v>32</c:v>
                </c:pt>
                <c:pt idx="6">
                  <c:v>7</c:v>
                </c:pt>
                <c:pt idx="7">
                  <c:v>12</c:v>
                </c:pt>
                <c:pt idx="8">
                  <c:v>18</c:v>
                </c:pt>
                <c:pt idx="9">
                  <c:v>24</c:v>
                </c:pt>
                <c:pt idx="10">
                  <c:v>15</c:v>
                </c:pt>
                <c:pt idx="11">
                  <c:v>6</c:v>
                </c:pt>
                <c:pt idx="12">
                  <c:v>49</c:v>
                </c:pt>
                <c:pt idx="13">
                  <c:v>9</c:v>
                </c:pt>
                <c:pt idx="14">
                  <c:v>24</c:v>
                </c:pt>
                <c:pt idx="15">
                  <c:v>29</c:v>
                </c:pt>
                <c:pt idx="16">
                  <c:v>13</c:v>
                </c:pt>
                <c:pt idx="17">
                  <c:v>5</c:v>
                </c:pt>
                <c:pt idx="18">
                  <c:v>17</c:v>
                </c:pt>
                <c:pt idx="19">
                  <c:v>16</c:v>
                </c:pt>
                <c:pt idx="20" formatCode="General">
                  <c:v>3</c:v>
                </c:pt>
                <c:pt idx="21" formatCode="General">
                  <c:v>4</c:v>
                </c:pt>
                <c:pt idx="22" formatCode="General">
                  <c:v>15</c:v>
                </c:pt>
                <c:pt idx="23" formatCode="General">
                  <c:v>55</c:v>
                </c:pt>
                <c:pt idx="24" formatCode="General">
                  <c:v>31</c:v>
                </c:pt>
                <c:pt idx="25">
                  <c:v>16</c:v>
                </c:pt>
                <c:pt idx="26" formatCode="General">
                  <c:v>11</c:v>
                </c:pt>
                <c:pt idx="27" formatCode="General">
                  <c:v>47</c:v>
                </c:pt>
                <c:pt idx="28">
                  <c:v>62</c:v>
                </c:pt>
                <c:pt idx="29">
                  <c:v>17</c:v>
                </c:pt>
                <c:pt idx="30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73024"/>
        <c:axId val="845869496"/>
        <c:axId val="834461848"/>
      </c:bar3DChart>
      <c:catAx>
        <c:axId val="84587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6949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69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73024"/>
        <c:crossesAt val="1"/>
        <c:crossBetween val="between"/>
      </c:valAx>
      <c:serAx>
        <c:axId val="834461848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6949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3574915454408782"/>
          <c:y val="0.56663083690920002"/>
          <c:w val="0.97239520784539613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Februar 2018</a:t>
            </a:r>
          </a:p>
        </c:rich>
      </c:tx>
      <c:layout>
        <c:manualLayout>
          <c:xMode val="edge"/>
          <c:yMode val="edge"/>
          <c:x val="0.31277539582914454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048461182054129E-2"/>
          <c:y val="0.23842917251051893"/>
          <c:w val="0.74008842411568354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'Feb18'!$C$3:$AG$3</c:f>
              <c:numCache>
                <c:formatCode>0.0</c:formatCode>
                <c:ptCount val="31"/>
                <c:pt idx="0">
                  <c:v>3.298</c:v>
                </c:pt>
                <c:pt idx="1">
                  <c:v>12.817</c:v>
                </c:pt>
                <c:pt idx="2">
                  <c:v>16.585000000000001</c:v>
                </c:pt>
                <c:pt idx="3">
                  <c:v>9.3420000000000005</c:v>
                </c:pt>
                <c:pt idx="4">
                  <c:v>8.9039999999999999</c:v>
                </c:pt>
                <c:pt idx="5">
                  <c:v>12.334</c:v>
                </c:pt>
                <c:pt idx="6">
                  <c:v>1.5049999999999999</c:v>
                </c:pt>
                <c:pt idx="7">
                  <c:v>13.347</c:v>
                </c:pt>
                <c:pt idx="8">
                  <c:v>3.4489999999999998</c:v>
                </c:pt>
                <c:pt idx="9">
                  <c:v>8.548</c:v>
                </c:pt>
                <c:pt idx="10">
                  <c:v>9.859</c:v>
                </c:pt>
                <c:pt idx="11">
                  <c:v>14.813000000000001</c:v>
                </c:pt>
                <c:pt idx="12">
                  <c:v>12.874000000000001</c:v>
                </c:pt>
                <c:pt idx="13">
                  <c:v>17.864999999999998</c:v>
                </c:pt>
                <c:pt idx="14">
                  <c:v>2.9940000000000002</c:v>
                </c:pt>
                <c:pt idx="15">
                  <c:v>5.3209999999999997</c:v>
                </c:pt>
                <c:pt idx="16">
                  <c:v>3.2090000000000001</c:v>
                </c:pt>
                <c:pt idx="17">
                  <c:v>4.6840000000000002</c:v>
                </c:pt>
                <c:pt idx="18">
                  <c:v>4.3609999999999998</c:v>
                </c:pt>
                <c:pt idx="19">
                  <c:v>15.906000000000001</c:v>
                </c:pt>
                <c:pt idx="20">
                  <c:v>14.48</c:v>
                </c:pt>
                <c:pt idx="21">
                  <c:v>3.1480000000000001</c:v>
                </c:pt>
                <c:pt idx="22">
                  <c:v>3.7530000000000001</c:v>
                </c:pt>
                <c:pt idx="23">
                  <c:v>2.734</c:v>
                </c:pt>
                <c:pt idx="24">
                  <c:v>14.885999999999999</c:v>
                </c:pt>
                <c:pt idx="25">
                  <c:v>14.932</c:v>
                </c:pt>
                <c:pt idx="26">
                  <c:v>16.131</c:v>
                </c:pt>
                <c:pt idx="27">
                  <c:v>14.923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'Feb18'!$C$4:$AG$4</c:f>
              <c:numCache>
                <c:formatCode>0.0</c:formatCode>
                <c:ptCount val="31"/>
                <c:pt idx="0">
                  <c:v>9</c:v>
                </c:pt>
                <c:pt idx="1">
                  <c:v>65</c:v>
                </c:pt>
                <c:pt idx="2">
                  <c:v>30</c:v>
                </c:pt>
                <c:pt idx="3">
                  <c:v>27</c:v>
                </c:pt>
                <c:pt idx="4">
                  <c:v>24</c:v>
                </c:pt>
                <c:pt idx="5">
                  <c:v>45</c:v>
                </c:pt>
                <c:pt idx="6">
                  <c:v>5</c:v>
                </c:pt>
                <c:pt idx="7">
                  <c:v>19</c:v>
                </c:pt>
                <c:pt idx="8">
                  <c:v>18</c:v>
                </c:pt>
                <c:pt idx="9">
                  <c:v>12</c:v>
                </c:pt>
                <c:pt idx="10">
                  <c:v>19</c:v>
                </c:pt>
                <c:pt idx="11">
                  <c:v>26</c:v>
                </c:pt>
                <c:pt idx="12">
                  <c:v>72</c:v>
                </c:pt>
                <c:pt idx="13">
                  <c:v>61</c:v>
                </c:pt>
                <c:pt idx="14">
                  <c:v>9</c:v>
                </c:pt>
                <c:pt idx="15">
                  <c:v>15</c:v>
                </c:pt>
                <c:pt idx="16">
                  <c:v>7</c:v>
                </c:pt>
                <c:pt idx="17">
                  <c:v>12</c:v>
                </c:pt>
                <c:pt idx="18">
                  <c:v>19</c:v>
                </c:pt>
                <c:pt idx="19">
                  <c:v>45</c:v>
                </c:pt>
                <c:pt idx="20" formatCode="General">
                  <c:v>33</c:v>
                </c:pt>
                <c:pt idx="21" formatCode="General">
                  <c:v>10</c:v>
                </c:pt>
                <c:pt idx="22" formatCode="General">
                  <c:v>11</c:v>
                </c:pt>
                <c:pt idx="23" formatCode="General">
                  <c:v>12</c:v>
                </c:pt>
                <c:pt idx="24" formatCode="General">
                  <c:v>32</c:v>
                </c:pt>
                <c:pt idx="25">
                  <c:v>80</c:v>
                </c:pt>
                <c:pt idx="26" formatCode="General">
                  <c:v>45</c:v>
                </c:pt>
                <c:pt idx="27" formatCode="General">
                  <c:v>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76552"/>
        <c:axId val="845872240"/>
        <c:axId val="834455912"/>
      </c:bar3DChart>
      <c:catAx>
        <c:axId val="845876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7224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72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76552"/>
        <c:crossesAt val="1"/>
        <c:crossBetween val="between"/>
      </c:valAx>
      <c:serAx>
        <c:axId val="83445591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7224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5454408782"/>
          <c:y val="0.56663083690920002"/>
          <c:w val="0.1366460533013083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März 2018</a:t>
            </a:r>
          </a:p>
        </c:rich>
      </c:tx>
      <c:layout>
        <c:manualLayout>
          <c:xMode val="edge"/>
          <c:yMode val="edge"/>
          <c:x val="0.31277539582914454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'Mar18'!$C$3:$AG$3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1.23</c:v>
                </c:pt>
                <c:pt idx="4">
                  <c:v>14.065</c:v>
                </c:pt>
                <c:pt idx="5">
                  <c:v>10.971</c:v>
                </c:pt>
                <c:pt idx="6">
                  <c:v>18.317</c:v>
                </c:pt>
                <c:pt idx="7">
                  <c:v>18.064</c:v>
                </c:pt>
                <c:pt idx="8">
                  <c:v>17.280999999999999</c:v>
                </c:pt>
                <c:pt idx="9">
                  <c:v>17.027000000000001</c:v>
                </c:pt>
                <c:pt idx="10">
                  <c:v>3.194</c:v>
                </c:pt>
                <c:pt idx="11">
                  <c:v>18.093</c:v>
                </c:pt>
                <c:pt idx="12">
                  <c:v>3.1960000000000002</c:v>
                </c:pt>
                <c:pt idx="13">
                  <c:v>18.021000000000001</c:v>
                </c:pt>
                <c:pt idx="14">
                  <c:v>18.289000000000001</c:v>
                </c:pt>
                <c:pt idx="16">
                  <c:v>2.9079999999999999</c:v>
                </c:pt>
                <c:pt idx="17">
                  <c:v>5.2619999999999996</c:v>
                </c:pt>
                <c:pt idx="18">
                  <c:v>8.9649999999999999</c:v>
                </c:pt>
                <c:pt idx="19">
                  <c:v>17.649000000000001</c:v>
                </c:pt>
                <c:pt idx="20">
                  <c:v>17.593</c:v>
                </c:pt>
                <c:pt idx="21">
                  <c:v>18.312000000000001</c:v>
                </c:pt>
                <c:pt idx="22">
                  <c:v>17.920999999999999</c:v>
                </c:pt>
                <c:pt idx="23">
                  <c:v>14.319000000000001</c:v>
                </c:pt>
                <c:pt idx="24">
                  <c:v>17.963999999999999</c:v>
                </c:pt>
                <c:pt idx="25">
                  <c:v>17.329000000000001</c:v>
                </c:pt>
                <c:pt idx="26">
                  <c:v>16.061</c:v>
                </c:pt>
                <c:pt idx="27">
                  <c:v>7.681</c:v>
                </c:pt>
                <c:pt idx="28">
                  <c:v>18.193000000000001</c:v>
                </c:pt>
                <c:pt idx="29">
                  <c:v>16.838000000000001</c:v>
                </c:pt>
                <c:pt idx="30">
                  <c:v>10.172000000000001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'Mar18'!$C$4:$AG$4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65</c:v>
                </c:pt>
                <c:pt idx="5">
                  <c:v>27</c:v>
                </c:pt>
                <c:pt idx="6">
                  <c:v>67</c:v>
                </c:pt>
                <c:pt idx="7">
                  <c:v>84</c:v>
                </c:pt>
                <c:pt idx="8">
                  <c:v>46</c:v>
                </c:pt>
                <c:pt idx="9">
                  <c:v>36</c:v>
                </c:pt>
                <c:pt idx="10">
                  <c:v>10</c:v>
                </c:pt>
                <c:pt idx="11">
                  <c:v>50</c:v>
                </c:pt>
                <c:pt idx="12">
                  <c:v>15</c:v>
                </c:pt>
                <c:pt idx="13">
                  <c:v>89</c:v>
                </c:pt>
                <c:pt idx="14">
                  <c:v>33</c:v>
                </c:pt>
                <c:pt idx="15">
                  <c:v>27</c:v>
                </c:pt>
                <c:pt idx="16">
                  <c:v>5</c:v>
                </c:pt>
                <c:pt idx="17">
                  <c:v>25</c:v>
                </c:pt>
                <c:pt idx="18">
                  <c:v>40</c:v>
                </c:pt>
                <c:pt idx="19">
                  <c:v>46</c:v>
                </c:pt>
                <c:pt idx="20" formatCode="General">
                  <c:v>85</c:v>
                </c:pt>
                <c:pt idx="21" formatCode="General">
                  <c:v>73</c:v>
                </c:pt>
                <c:pt idx="22" formatCode="General">
                  <c:v>85</c:v>
                </c:pt>
                <c:pt idx="23" formatCode="General">
                  <c:v>103</c:v>
                </c:pt>
                <c:pt idx="24" formatCode="General">
                  <c:v>61</c:v>
                </c:pt>
                <c:pt idx="25">
                  <c:v>22</c:v>
                </c:pt>
                <c:pt idx="26" formatCode="General">
                  <c:v>46</c:v>
                </c:pt>
                <c:pt idx="27" formatCode="General">
                  <c:v>38</c:v>
                </c:pt>
                <c:pt idx="28">
                  <c:v>26</c:v>
                </c:pt>
                <c:pt idx="29">
                  <c:v>62</c:v>
                </c:pt>
                <c:pt idx="30">
                  <c:v>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76944"/>
        <c:axId val="845871456"/>
        <c:axId val="834461424"/>
      </c:bar3DChart>
      <c:catAx>
        <c:axId val="84587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7145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71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76944"/>
        <c:crossesAt val="1"/>
        <c:crossBetween val="between"/>
      </c:valAx>
      <c:serAx>
        <c:axId val="834461424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7145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3574915454408782"/>
          <c:y val="0.56663083690920002"/>
          <c:w val="0.97239520784539613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Januar 2013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5769230769230772E-2"/>
          <c:y val="0.23842917251051893"/>
          <c:w val="0.7740384615384615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'Jan13'!$A$3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'Jan13'!$C$3:$AG$3</c:f>
              <c:numCache>
                <c:formatCode>0.0</c:formatCode>
                <c:ptCount val="31"/>
                <c:pt idx="0">
                  <c:v>4.2789999999999999</c:v>
                </c:pt>
                <c:pt idx="1">
                  <c:v>12.316000000000001</c:v>
                </c:pt>
                <c:pt idx="2">
                  <c:v>11.938000000000001</c:v>
                </c:pt>
                <c:pt idx="3">
                  <c:v>11.791</c:v>
                </c:pt>
                <c:pt idx="4">
                  <c:v>11.627000000000001</c:v>
                </c:pt>
                <c:pt idx="5">
                  <c:v>10.568</c:v>
                </c:pt>
                <c:pt idx="6">
                  <c:v>1.881</c:v>
                </c:pt>
                <c:pt idx="7">
                  <c:v>9.5790000000000006</c:v>
                </c:pt>
                <c:pt idx="8">
                  <c:v>8.2349999999999994</c:v>
                </c:pt>
                <c:pt idx="9">
                  <c:v>0.39200000000000002</c:v>
                </c:pt>
                <c:pt idx="10">
                  <c:v>1.3720000000000001</c:v>
                </c:pt>
                <c:pt idx="11">
                  <c:v>9.6839999999999993</c:v>
                </c:pt>
                <c:pt idx="12">
                  <c:v>11.683</c:v>
                </c:pt>
                <c:pt idx="13">
                  <c:v>1.2210000000000001</c:v>
                </c:pt>
                <c:pt idx="14">
                  <c:v>2.8319999999999999</c:v>
                </c:pt>
                <c:pt idx="15">
                  <c:v>12.593999999999999</c:v>
                </c:pt>
                <c:pt idx="16">
                  <c:v>8.8800000000000008</c:v>
                </c:pt>
                <c:pt idx="17">
                  <c:v>10.124000000000001</c:v>
                </c:pt>
                <c:pt idx="18">
                  <c:v>12.43</c:v>
                </c:pt>
                <c:pt idx="19">
                  <c:v>9.2240000000000002</c:v>
                </c:pt>
                <c:pt idx="20">
                  <c:v>9.2240000000000002</c:v>
                </c:pt>
                <c:pt idx="21">
                  <c:v>12.193</c:v>
                </c:pt>
                <c:pt idx="22">
                  <c:v>10.932</c:v>
                </c:pt>
                <c:pt idx="23">
                  <c:v>3.4649999999999999</c:v>
                </c:pt>
                <c:pt idx="24">
                  <c:v>4.33</c:v>
                </c:pt>
                <c:pt idx="25">
                  <c:v>10.826000000000001</c:v>
                </c:pt>
                <c:pt idx="26">
                  <c:v>10.798999999999999</c:v>
                </c:pt>
                <c:pt idx="27">
                  <c:v>11.016</c:v>
                </c:pt>
                <c:pt idx="28">
                  <c:v>3.3140000000000001</c:v>
                </c:pt>
                <c:pt idx="29">
                  <c:v>6.78</c:v>
                </c:pt>
                <c:pt idx="30">
                  <c:v>11.712999999999999</c:v>
                </c:pt>
              </c:numCache>
            </c:numRef>
          </c:val>
        </c:ser>
        <c:ser>
          <c:idx val="1"/>
          <c:order val="1"/>
          <c:tx>
            <c:strRef>
              <c:f>'Jan13'!$A$4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'Jan13'!$C$4:$AG$4</c:f>
              <c:numCache>
                <c:formatCode>0.0</c:formatCode>
                <c:ptCount val="31"/>
                <c:pt idx="0">
                  <c:v>8.4</c:v>
                </c:pt>
                <c:pt idx="1">
                  <c:v>26.8</c:v>
                </c:pt>
                <c:pt idx="2">
                  <c:v>25.3</c:v>
                </c:pt>
                <c:pt idx="3">
                  <c:v>15.8</c:v>
                </c:pt>
                <c:pt idx="4">
                  <c:v>16.2</c:v>
                </c:pt>
                <c:pt idx="5">
                  <c:v>29.1</c:v>
                </c:pt>
                <c:pt idx="6">
                  <c:v>7.9</c:v>
                </c:pt>
                <c:pt idx="7">
                  <c:v>29.5</c:v>
                </c:pt>
                <c:pt idx="8">
                  <c:v>27.7</c:v>
                </c:pt>
                <c:pt idx="9">
                  <c:v>1.6</c:v>
                </c:pt>
                <c:pt idx="10">
                  <c:v>4.2</c:v>
                </c:pt>
                <c:pt idx="11">
                  <c:v>41.2</c:v>
                </c:pt>
                <c:pt idx="12">
                  <c:v>25.5</c:v>
                </c:pt>
                <c:pt idx="13">
                  <c:v>4.4000000000000004</c:v>
                </c:pt>
                <c:pt idx="14">
                  <c:v>12.5</c:v>
                </c:pt>
                <c:pt idx="15">
                  <c:v>23.4</c:v>
                </c:pt>
                <c:pt idx="16">
                  <c:v>17.8</c:v>
                </c:pt>
                <c:pt idx="17">
                  <c:v>46.3</c:v>
                </c:pt>
                <c:pt idx="18">
                  <c:v>18</c:v>
                </c:pt>
                <c:pt idx="19">
                  <c:v>17.5</c:v>
                </c:pt>
                <c:pt idx="20">
                  <c:v>4.5</c:v>
                </c:pt>
                <c:pt idx="21">
                  <c:v>46.5</c:v>
                </c:pt>
                <c:pt idx="22">
                  <c:v>54</c:v>
                </c:pt>
                <c:pt idx="23">
                  <c:v>12.3</c:v>
                </c:pt>
                <c:pt idx="24">
                  <c:v>11</c:v>
                </c:pt>
                <c:pt idx="25">
                  <c:v>52.2</c:v>
                </c:pt>
                <c:pt idx="26">
                  <c:v>27.9</c:v>
                </c:pt>
                <c:pt idx="27">
                  <c:v>27.6</c:v>
                </c:pt>
                <c:pt idx="28">
                  <c:v>10.7</c:v>
                </c:pt>
                <c:pt idx="29">
                  <c:v>15.3</c:v>
                </c:pt>
                <c:pt idx="30">
                  <c:v>50.1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795016"/>
        <c:axId val="845805992"/>
        <c:axId val="834380016"/>
      </c:bar3DChart>
      <c:catAx>
        <c:axId val="845795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0599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05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95016"/>
        <c:crossesAt val="1"/>
        <c:crossBetween val="between"/>
      </c:valAx>
      <c:serAx>
        <c:axId val="834380016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0599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3921932279126266"/>
          <c:y val="0.56663083690920002"/>
          <c:w val="0.98797975196751797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April 2018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'Apr18'!$C$3:$AG$3</c:f>
              <c:numCache>
                <c:formatCode>0.0</c:formatCode>
                <c:ptCount val="31"/>
                <c:pt idx="0">
                  <c:v>18.442</c:v>
                </c:pt>
                <c:pt idx="1">
                  <c:v>18.125</c:v>
                </c:pt>
                <c:pt idx="2">
                  <c:v>16.859000000000002</c:v>
                </c:pt>
                <c:pt idx="3">
                  <c:v>16.529</c:v>
                </c:pt>
                <c:pt idx="4">
                  <c:v>18.239999999999998</c:v>
                </c:pt>
                <c:pt idx="5">
                  <c:v>14.629</c:v>
                </c:pt>
                <c:pt idx="6">
                  <c:v>17.75</c:v>
                </c:pt>
                <c:pt idx="7">
                  <c:v>13.91</c:v>
                </c:pt>
                <c:pt idx="8">
                  <c:v>18.309999999999999</c:v>
                </c:pt>
                <c:pt idx="9">
                  <c:v>17.57</c:v>
                </c:pt>
                <c:pt idx="10">
                  <c:v>16.806999999999999</c:v>
                </c:pt>
                <c:pt idx="11">
                  <c:v>15.532999999999999</c:v>
                </c:pt>
                <c:pt idx="12">
                  <c:v>18.274000000000001</c:v>
                </c:pt>
                <c:pt idx="13">
                  <c:v>17.242000000000001</c:v>
                </c:pt>
                <c:pt idx="14">
                  <c:v>18.053999999999998</c:v>
                </c:pt>
                <c:pt idx="15">
                  <c:v>17.158000000000001</c:v>
                </c:pt>
                <c:pt idx="16">
                  <c:v>17.808</c:v>
                </c:pt>
                <c:pt idx="17">
                  <c:v>14.288</c:v>
                </c:pt>
                <c:pt idx="18">
                  <c:v>14.093999999999999</c:v>
                </c:pt>
                <c:pt idx="19">
                  <c:v>14.43</c:v>
                </c:pt>
                <c:pt idx="20">
                  <c:v>13.955</c:v>
                </c:pt>
                <c:pt idx="21">
                  <c:v>16.728999999999999</c:v>
                </c:pt>
                <c:pt idx="22">
                  <c:v>17.428000000000001</c:v>
                </c:pt>
                <c:pt idx="23">
                  <c:v>15.836</c:v>
                </c:pt>
                <c:pt idx="24">
                  <c:v>17.701000000000001</c:v>
                </c:pt>
                <c:pt idx="25">
                  <c:v>18.126999999999999</c:v>
                </c:pt>
                <c:pt idx="26">
                  <c:v>14.555999999999999</c:v>
                </c:pt>
                <c:pt idx="27">
                  <c:v>15.617000000000001</c:v>
                </c:pt>
                <c:pt idx="28">
                  <c:v>15.965</c:v>
                </c:pt>
                <c:pt idx="29">
                  <c:v>18.289000000000001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'Apr18'!$C$4:$AG$4</c:f>
              <c:numCache>
                <c:formatCode>0.0</c:formatCode>
                <c:ptCount val="31"/>
                <c:pt idx="0">
                  <c:v>44</c:v>
                </c:pt>
                <c:pt idx="1">
                  <c:v>70</c:v>
                </c:pt>
                <c:pt idx="2">
                  <c:v>66</c:v>
                </c:pt>
                <c:pt idx="3">
                  <c:v>58</c:v>
                </c:pt>
                <c:pt idx="4">
                  <c:v>84</c:v>
                </c:pt>
                <c:pt idx="5">
                  <c:v>108</c:v>
                </c:pt>
                <c:pt idx="6">
                  <c:v>99</c:v>
                </c:pt>
                <c:pt idx="7">
                  <c:v>82</c:v>
                </c:pt>
                <c:pt idx="8">
                  <c:v>53</c:v>
                </c:pt>
                <c:pt idx="9">
                  <c:v>46</c:v>
                </c:pt>
                <c:pt idx="10">
                  <c:v>72</c:v>
                </c:pt>
                <c:pt idx="11">
                  <c:v>108</c:v>
                </c:pt>
                <c:pt idx="12">
                  <c:v>63</c:v>
                </c:pt>
                <c:pt idx="13">
                  <c:v>90</c:v>
                </c:pt>
                <c:pt idx="14">
                  <c:v>71</c:v>
                </c:pt>
                <c:pt idx="15">
                  <c:v>47</c:v>
                </c:pt>
                <c:pt idx="16">
                  <c:v>104</c:v>
                </c:pt>
                <c:pt idx="17">
                  <c:v>109</c:v>
                </c:pt>
                <c:pt idx="18">
                  <c:v>108</c:v>
                </c:pt>
                <c:pt idx="19">
                  <c:v>107</c:v>
                </c:pt>
                <c:pt idx="20">
                  <c:v>108</c:v>
                </c:pt>
                <c:pt idx="21" formatCode="General">
                  <c:v>102</c:v>
                </c:pt>
                <c:pt idx="22" formatCode="General">
                  <c:v>60</c:v>
                </c:pt>
                <c:pt idx="23" formatCode="General">
                  <c:v>111</c:v>
                </c:pt>
                <c:pt idx="24" formatCode="General">
                  <c:v>104</c:v>
                </c:pt>
                <c:pt idx="25" formatCode="General">
                  <c:v>44</c:v>
                </c:pt>
                <c:pt idx="26" formatCode="General">
                  <c:v>113</c:v>
                </c:pt>
                <c:pt idx="27" formatCode="General">
                  <c:v>102</c:v>
                </c:pt>
                <c:pt idx="28">
                  <c:v>88</c:v>
                </c:pt>
                <c:pt idx="29">
                  <c:v>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73416"/>
        <c:axId val="845873808"/>
        <c:axId val="834455488"/>
      </c:bar3DChart>
      <c:catAx>
        <c:axId val="845873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7380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73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73416"/>
        <c:crossesAt val="1"/>
        <c:crossBetween val="between"/>
      </c:valAx>
      <c:serAx>
        <c:axId val="834455488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7380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3574911863827672"/>
          <c:y val="0.56663083690920002"/>
          <c:w val="0.97239512960288244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Mai 2018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'Mai18'!$C$3:$AG$3</c:f>
              <c:numCache>
                <c:formatCode>0.0</c:formatCode>
                <c:ptCount val="31"/>
                <c:pt idx="0">
                  <c:v>16.390999999999998</c:v>
                </c:pt>
                <c:pt idx="1">
                  <c:v>18.163</c:v>
                </c:pt>
                <c:pt idx="2">
                  <c:v>3.8940000000000001</c:v>
                </c:pt>
                <c:pt idx="3">
                  <c:v>16.997</c:v>
                </c:pt>
                <c:pt idx="5">
                  <c:v>14.35</c:v>
                </c:pt>
                <c:pt idx="6">
                  <c:v>15.651</c:v>
                </c:pt>
                <c:pt idx="7">
                  <c:v>16.908999999999999</c:v>
                </c:pt>
                <c:pt idx="8">
                  <c:v>17.148</c:v>
                </c:pt>
                <c:pt idx="9">
                  <c:v>4.7270000000000003</c:v>
                </c:pt>
                <c:pt idx="10">
                  <c:v>14.689</c:v>
                </c:pt>
                <c:pt idx="11">
                  <c:v>15.260999999999999</c:v>
                </c:pt>
                <c:pt idx="12">
                  <c:v>2.3570000000000002</c:v>
                </c:pt>
                <c:pt idx="13">
                  <c:v>18.123999999999999</c:v>
                </c:pt>
                <c:pt idx="14">
                  <c:v>18.169</c:v>
                </c:pt>
                <c:pt idx="15">
                  <c:v>18.128</c:v>
                </c:pt>
                <c:pt idx="16">
                  <c:v>18.192</c:v>
                </c:pt>
                <c:pt idx="17">
                  <c:v>15.58</c:v>
                </c:pt>
                <c:pt idx="18">
                  <c:v>17.454000000000001</c:v>
                </c:pt>
                <c:pt idx="19">
                  <c:v>18.119</c:v>
                </c:pt>
                <c:pt idx="20">
                  <c:v>18.273</c:v>
                </c:pt>
                <c:pt idx="21">
                  <c:v>17.937999999999999</c:v>
                </c:pt>
                <c:pt idx="22">
                  <c:v>18.308</c:v>
                </c:pt>
                <c:pt idx="23">
                  <c:v>18.221</c:v>
                </c:pt>
                <c:pt idx="24">
                  <c:v>17.643999999999998</c:v>
                </c:pt>
                <c:pt idx="25">
                  <c:v>16.565000000000001</c:v>
                </c:pt>
                <c:pt idx="26">
                  <c:v>17.561</c:v>
                </c:pt>
                <c:pt idx="27">
                  <c:v>18.14</c:v>
                </c:pt>
                <c:pt idx="28">
                  <c:v>18.225000000000001</c:v>
                </c:pt>
                <c:pt idx="29">
                  <c:v>17.437000000000001</c:v>
                </c:pt>
                <c:pt idx="30">
                  <c:v>18.059999999999999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'Mai18'!$C$4:$AG$4</c:f>
              <c:numCache>
                <c:formatCode>0.0</c:formatCode>
                <c:ptCount val="31"/>
                <c:pt idx="0">
                  <c:v>62</c:v>
                </c:pt>
                <c:pt idx="1">
                  <c:v>43</c:v>
                </c:pt>
                <c:pt idx="2">
                  <c:v>13</c:v>
                </c:pt>
                <c:pt idx="3">
                  <c:v>38</c:v>
                </c:pt>
                <c:pt idx="4">
                  <c:v>35</c:v>
                </c:pt>
                <c:pt idx="5">
                  <c:v>112</c:v>
                </c:pt>
                <c:pt idx="6">
                  <c:v>93</c:v>
                </c:pt>
                <c:pt idx="7">
                  <c:v>108</c:v>
                </c:pt>
                <c:pt idx="8">
                  <c:v>92</c:v>
                </c:pt>
                <c:pt idx="9">
                  <c:v>16</c:v>
                </c:pt>
                <c:pt idx="10">
                  <c:v>114</c:v>
                </c:pt>
                <c:pt idx="11">
                  <c:v>102</c:v>
                </c:pt>
                <c:pt idx="12">
                  <c:v>11</c:v>
                </c:pt>
                <c:pt idx="13">
                  <c:v>59</c:v>
                </c:pt>
                <c:pt idx="14">
                  <c:v>46</c:v>
                </c:pt>
                <c:pt idx="15">
                  <c:v>47</c:v>
                </c:pt>
                <c:pt idx="16">
                  <c:v>64</c:v>
                </c:pt>
                <c:pt idx="17">
                  <c:v>121</c:v>
                </c:pt>
                <c:pt idx="18">
                  <c:v>76</c:v>
                </c:pt>
                <c:pt idx="19">
                  <c:v>85</c:v>
                </c:pt>
                <c:pt idx="20">
                  <c:v>101</c:v>
                </c:pt>
                <c:pt idx="21" formatCode="General">
                  <c:v>92</c:v>
                </c:pt>
                <c:pt idx="22" formatCode="General">
                  <c:v>81</c:v>
                </c:pt>
                <c:pt idx="23" formatCode="General">
                  <c:v>89</c:v>
                </c:pt>
                <c:pt idx="24" formatCode="General">
                  <c:v>116</c:v>
                </c:pt>
                <c:pt idx="25" formatCode="General">
                  <c:v>89</c:v>
                </c:pt>
                <c:pt idx="26" formatCode="General">
                  <c:v>80</c:v>
                </c:pt>
                <c:pt idx="27" formatCode="General">
                  <c:v>92</c:v>
                </c:pt>
                <c:pt idx="28">
                  <c:v>68</c:v>
                </c:pt>
                <c:pt idx="29">
                  <c:v>94</c:v>
                </c:pt>
                <c:pt idx="30">
                  <c:v>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78904"/>
        <c:axId val="845887528"/>
        <c:axId val="834457608"/>
      </c:bar3DChart>
      <c:catAx>
        <c:axId val="845878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8752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87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78904"/>
        <c:crossesAt val="1"/>
        <c:crossBetween val="between"/>
      </c:valAx>
      <c:serAx>
        <c:axId val="834457608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8752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3574911863827672"/>
          <c:y val="0.56663083690920002"/>
          <c:w val="0.97239512960288244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Juni 2018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'Jun18'!$C$3:$AG$3</c:f>
              <c:numCache>
                <c:formatCode>0.0</c:formatCode>
                <c:ptCount val="31"/>
                <c:pt idx="0">
                  <c:v>18.260000000000002</c:v>
                </c:pt>
                <c:pt idx="1">
                  <c:v>14.913</c:v>
                </c:pt>
                <c:pt idx="2">
                  <c:v>15.56</c:v>
                </c:pt>
                <c:pt idx="3">
                  <c:v>15.247</c:v>
                </c:pt>
                <c:pt idx="4">
                  <c:v>18.423999999999999</c:v>
                </c:pt>
                <c:pt idx="5">
                  <c:v>18.126999999999999</c:v>
                </c:pt>
                <c:pt idx="6">
                  <c:v>18.138000000000002</c:v>
                </c:pt>
                <c:pt idx="7">
                  <c:v>16.585000000000001</c:v>
                </c:pt>
                <c:pt idx="8">
                  <c:v>18.283999999999999</c:v>
                </c:pt>
                <c:pt idx="9">
                  <c:v>16.605</c:v>
                </c:pt>
                <c:pt idx="10">
                  <c:v>17.53</c:v>
                </c:pt>
                <c:pt idx="11">
                  <c:v>17.998000000000001</c:v>
                </c:pt>
                <c:pt idx="12">
                  <c:v>6.7850000000000001</c:v>
                </c:pt>
                <c:pt idx="13">
                  <c:v>18.189</c:v>
                </c:pt>
                <c:pt idx="14">
                  <c:v>18.231999999999999</c:v>
                </c:pt>
                <c:pt idx="15">
                  <c:v>15.081</c:v>
                </c:pt>
                <c:pt idx="16">
                  <c:v>18.143999999999998</c:v>
                </c:pt>
                <c:pt idx="17">
                  <c:v>17.416</c:v>
                </c:pt>
                <c:pt idx="18">
                  <c:v>14.891</c:v>
                </c:pt>
                <c:pt idx="19">
                  <c:v>13.815</c:v>
                </c:pt>
                <c:pt idx="20">
                  <c:v>18.138000000000002</c:v>
                </c:pt>
                <c:pt idx="21">
                  <c:v>15.500999999999999</c:v>
                </c:pt>
                <c:pt idx="22">
                  <c:v>15.031000000000001</c:v>
                </c:pt>
                <c:pt idx="23">
                  <c:v>18.23</c:v>
                </c:pt>
                <c:pt idx="24">
                  <c:v>17.308</c:v>
                </c:pt>
                <c:pt idx="25">
                  <c:v>14.532</c:v>
                </c:pt>
                <c:pt idx="26">
                  <c:v>17.707000000000001</c:v>
                </c:pt>
                <c:pt idx="27">
                  <c:v>17.969000000000001</c:v>
                </c:pt>
                <c:pt idx="28">
                  <c:v>15.955</c:v>
                </c:pt>
                <c:pt idx="29">
                  <c:v>13.840999999999999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'Jun18'!$C$4:$AG$4</c:f>
              <c:numCache>
                <c:formatCode>0.0</c:formatCode>
                <c:ptCount val="31"/>
                <c:pt idx="0">
                  <c:v>80</c:v>
                </c:pt>
                <c:pt idx="1">
                  <c:v>104</c:v>
                </c:pt>
                <c:pt idx="2">
                  <c:v>83</c:v>
                </c:pt>
                <c:pt idx="3">
                  <c:v>65</c:v>
                </c:pt>
                <c:pt idx="4">
                  <c:v>105</c:v>
                </c:pt>
                <c:pt idx="5">
                  <c:v>81</c:v>
                </c:pt>
                <c:pt idx="6">
                  <c:v>92</c:v>
                </c:pt>
                <c:pt idx="7">
                  <c:v>50</c:v>
                </c:pt>
                <c:pt idx="8">
                  <c:v>90</c:v>
                </c:pt>
                <c:pt idx="9">
                  <c:v>78</c:v>
                </c:pt>
                <c:pt idx="10">
                  <c:v>54</c:v>
                </c:pt>
                <c:pt idx="11">
                  <c:v>34</c:v>
                </c:pt>
                <c:pt idx="12">
                  <c:v>28</c:v>
                </c:pt>
                <c:pt idx="13">
                  <c:v>117</c:v>
                </c:pt>
                <c:pt idx="14">
                  <c:v>113</c:v>
                </c:pt>
                <c:pt idx="15">
                  <c:v>114</c:v>
                </c:pt>
                <c:pt idx="16">
                  <c:v>79</c:v>
                </c:pt>
                <c:pt idx="17">
                  <c:v>114</c:v>
                </c:pt>
                <c:pt idx="18">
                  <c:v>119</c:v>
                </c:pt>
                <c:pt idx="19">
                  <c:v>115</c:v>
                </c:pt>
                <c:pt idx="20">
                  <c:v>108</c:v>
                </c:pt>
                <c:pt idx="21" formatCode="General">
                  <c:v>124</c:v>
                </c:pt>
                <c:pt idx="22" formatCode="General">
                  <c:v>124</c:v>
                </c:pt>
                <c:pt idx="23" formatCode="General">
                  <c:v>96</c:v>
                </c:pt>
                <c:pt idx="24" formatCode="General">
                  <c:v>119</c:v>
                </c:pt>
                <c:pt idx="25" formatCode="General">
                  <c:v>120</c:v>
                </c:pt>
                <c:pt idx="26" formatCode="General">
                  <c:v>116</c:v>
                </c:pt>
                <c:pt idx="27" formatCode="General">
                  <c:v>116</c:v>
                </c:pt>
                <c:pt idx="28">
                  <c:v>111</c:v>
                </c:pt>
                <c:pt idx="29">
                  <c:v>113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87920"/>
        <c:axId val="845891056"/>
        <c:axId val="834468632"/>
      </c:bar3DChart>
      <c:catAx>
        <c:axId val="84588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9105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91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87920"/>
        <c:crossesAt val="1"/>
        <c:crossBetween val="between"/>
      </c:valAx>
      <c:serAx>
        <c:axId val="83446863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9105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3574911863827672"/>
          <c:y val="0.56663083690920002"/>
          <c:w val="0.97239512960288244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Juli 2018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'Jul18'!$C$3:$AG$3</c:f>
              <c:numCache>
                <c:formatCode>0.0</c:formatCode>
                <c:ptCount val="31"/>
                <c:pt idx="0">
                  <c:v>13.638</c:v>
                </c:pt>
                <c:pt idx="1">
                  <c:v>13.534000000000001</c:v>
                </c:pt>
                <c:pt idx="2">
                  <c:v>15.069000000000001</c:v>
                </c:pt>
                <c:pt idx="4">
                  <c:v>12.964</c:v>
                </c:pt>
                <c:pt idx="5">
                  <c:v>15.128</c:v>
                </c:pt>
                <c:pt idx="6">
                  <c:v>15.903</c:v>
                </c:pt>
                <c:pt idx="7">
                  <c:v>16.263999999999999</c:v>
                </c:pt>
                <c:pt idx="8">
                  <c:v>14.236000000000001</c:v>
                </c:pt>
                <c:pt idx="9">
                  <c:v>18.277999999999999</c:v>
                </c:pt>
                <c:pt idx="10">
                  <c:v>17.736000000000001</c:v>
                </c:pt>
                <c:pt idx="11">
                  <c:v>16.190999999999999</c:v>
                </c:pt>
                <c:pt idx="12">
                  <c:v>15.551</c:v>
                </c:pt>
                <c:pt idx="13">
                  <c:v>16.097999999999999</c:v>
                </c:pt>
                <c:pt idx="14">
                  <c:v>17.344000000000001</c:v>
                </c:pt>
                <c:pt idx="15">
                  <c:v>14.016</c:v>
                </c:pt>
                <c:pt idx="16">
                  <c:v>18.298999999999999</c:v>
                </c:pt>
                <c:pt idx="17">
                  <c:v>14.068</c:v>
                </c:pt>
                <c:pt idx="18">
                  <c:v>13.801</c:v>
                </c:pt>
                <c:pt idx="19">
                  <c:v>17.827999999999999</c:v>
                </c:pt>
                <c:pt idx="20">
                  <c:v>11.654999999999999</c:v>
                </c:pt>
                <c:pt idx="21">
                  <c:v>18.209</c:v>
                </c:pt>
                <c:pt idx="22">
                  <c:v>17.927</c:v>
                </c:pt>
                <c:pt idx="23">
                  <c:v>16.777999999999999</c:v>
                </c:pt>
                <c:pt idx="24">
                  <c:v>16.344999999999999</c:v>
                </c:pt>
                <c:pt idx="25">
                  <c:v>14.42</c:v>
                </c:pt>
                <c:pt idx="26">
                  <c:v>14.803229999999999</c:v>
                </c:pt>
                <c:pt idx="27">
                  <c:v>12.798</c:v>
                </c:pt>
                <c:pt idx="28">
                  <c:v>13.728</c:v>
                </c:pt>
                <c:pt idx="29">
                  <c:v>13.712999999999999</c:v>
                </c:pt>
                <c:pt idx="30">
                  <c:v>18.094000000000001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'Jul18'!$C$4:$AG$4</c:f>
              <c:numCache>
                <c:formatCode>0.0</c:formatCode>
                <c:ptCount val="31"/>
                <c:pt idx="0">
                  <c:v>111</c:v>
                </c:pt>
                <c:pt idx="1">
                  <c:v>103</c:v>
                </c:pt>
                <c:pt idx="2">
                  <c:v>67</c:v>
                </c:pt>
                <c:pt idx="3">
                  <c:v>67</c:v>
                </c:pt>
                <c:pt idx="4">
                  <c:v>29</c:v>
                </c:pt>
                <c:pt idx="5">
                  <c:v>40</c:v>
                </c:pt>
                <c:pt idx="6">
                  <c:v>118</c:v>
                </c:pt>
                <c:pt idx="7">
                  <c:v>116</c:v>
                </c:pt>
                <c:pt idx="8">
                  <c:v>116</c:v>
                </c:pt>
                <c:pt idx="9">
                  <c:v>78</c:v>
                </c:pt>
                <c:pt idx="10">
                  <c:v>118</c:v>
                </c:pt>
                <c:pt idx="11">
                  <c:v>110</c:v>
                </c:pt>
                <c:pt idx="12">
                  <c:v>106</c:v>
                </c:pt>
                <c:pt idx="13">
                  <c:v>96</c:v>
                </c:pt>
                <c:pt idx="14">
                  <c:v>100</c:v>
                </c:pt>
                <c:pt idx="15">
                  <c:v>115</c:v>
                </c:pt>
                <c:pt idx="16">
                  <c:v>97</c:v>
                </c:pt>
                <c:pt idx="17">
                  <c:v>113</c:v>
                </c:pt>
                <c:pt idx="18">
                  <c:v>105</c:v>
                </c:pt>
                <c:pt idx="19">
                  <c:v>72</c:v>
                </c:pt>
                <c:pt idx="20" formatCode="General">
                  <c:v>39</c:v>
                </c:pt>
                <c:pt idx="21" formatCode="General">
                  <c:v>86</c:v>
                </c:pt>
                <c:pt idx="22" formatCode="General">
                  <c:v>92</c:v>
                </c:pt>
                <c:pt idx="23" formatCode="General">
                  <c:v>96</c:v>
                </c:pt>
                <c:pt idx="24" formatCode="General">
                  <c:v>80</c:v>
                </c:pt>
                <c:pt idx="25" formatCode="General">
                  <c:v>111</c:v>
                </c:pt>
                <c:pt idx="26" formatCode="General">
                  <c:v>111</c:v>
                </c:pt>
                <c:pt idx="27" formatCode="General">
                  <c:v>28</c:v>
                </c:pt>
                <c:pt idx="28">
                  <c:v>109</c:v>
                </c:pt>
                <c:pt idx="29">
                  <c:v>105</c:v>
                </c:pt>
                <c:pt idx="30">
                  <c:v>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88312"/>
        <c:axId val="845889096"/>
        <c:axId val="834472024"/>
      </c:bar3DChart>
      <c:catAx>
        <c:axId val="845888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8909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89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88312"/>
        <c:crossesAt val="1"/>
        <c:crossBetween val="between"/>
      </c:valAx>
      <c:serAx>
        <c:axId val="834472024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8909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3574911863827672"/>
          <c:y val="0.56663083690920002"/>
          <c:w val="0.97239512960288244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August 2018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'Aug18'!$C$3:$AG$3</c:f>
              <c:numCache>
                <c:formatCode>0.0</c:formatCode>
                <c:ptCount val="31"/>
                <c:pt idx="0">
                  <c:v>13.637</c:v>
                </c:pt>
                <c:pt idx="1">
                  <c:v>16.143000000000001</c:v>
                </c:pt>
                <c:pt idx="2">
                  <c:v>13.541</c:v>
                </c:pt>
                <c:pt idx="3">
                  <c:v>15.257</c:v>
                </c:pt>
                <c:pt idx="4">
                  <c:v>14.75</c:v>
                </c:pt>
                <c:pt idx="5">
                  <c:v>13.302</c:v>
                </c:pt>
                <c:pt idx="6">
                  <c:v>17.225999999999999</c:v>
                </c:pt>
                <c:pt idx="7">
                  <c:v>17.699000000000002</c:v>
                </c:pt>
                <c:pt idx="8">
                  <c:v>17.821000000000002</c:v>
                </c:pt>
                <c:pt idx="9">
                  <c:v>18.292000000000002</c:v>
                </c:pt>
                <c:pt idx="10">
                  <c:v>16.018999999999998</c:v>
                </c:pt>
                <c:pt idx="11">
                  <c:v>13.531000000000001</c:v>
                </c:pt>
                <c:pt idx="12">
                  <c:v>17.048999999999999</c:v>
                </c:pt>
                <c:pt idx="13">
                  <c:v>18.228999999999999</c:v>
                </c:pt>
                <c:pt idx="14">
                  <c:v>15.214</c:v>
                </c:pt>
                <c:pt idx="15">
                  <c:v>13.411</c:v>
                </c:pt>
                <c:pt idx="16">
                  <c:v>14.292999999999999</c:v>
                </c:pt>
                <c:pt idx="17">
                  <c:v>17.324000000000002</c:v>
                </c:pt>
                <c:pt idx="18">
                  <c:v>14.016</c:v>
                </c:pt>
                <c:pt idx="19">
                  <c:v>13.423</c:v>
                </c:pt>
                <c:pt idx="20">
                  <c:v>13.148999999999999</c:v>
                </c:pt>
                <c:pt idx="21">
                  <c:v>13.164999999999999</c:v>
                </c:pt>
                <c:pt idx="22">
                  <c:v>17.169</c:v>
                </c:pt>
                <c:pt idx="23">
                  <c:v>16.155000000000001</c:v>
                </c:pt>
                <c:pt idx="24">
                  <c:v>7.02</c:v>
                </c:pt>
                <c:pt idx="25">
                  <c:v>17.242999999999999</c:v>
                </c:pt>
                <c:pt idx="26">
                  <c:v>18.25</c:v>
                </c:pt>
                <c:pt idx="27">
                  <c:v>13.225</c:v>
                </c:pt>
                <c:pt idx="29">
                  <c:v>2.1360000000000001</c:v>
                </c:pt>
                <c:pt idx="30">
                  <c:v>9.0429999999999993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'Aug18'!$C$4:$AG$4</c:f>
              <c:numCache>
                <c:formatCode>0.0</c:formatCode>
                <c:ptCount val="31"/>
                <c:pt idx="0">
                  <c:v>62</c:v>
                </c:pt>
                <c:pt idx="1">
                  <c:v>98</c:v>
                </c:pt>
                <c:pt idx="2">
                  <c:v>105</c:v>
                </c:pt>
                <c:pt idx="3">
                  <c:v>82</c:v>
                </c:pt>
                <c:pt idx="4">
                  <c:v>101</c:v>
                </c:pt>
                <c:pt idx="5">
                  <c:v>78</c:v>
                </c:pt>
                <c:pt idx="6">
                  <c:v>87</c:v>
                </c:pt>
                <c:pt idx="7">
                  <c:v>51</c:v>
                </c:pt>
                <c:pt idx="8">
                  <c:v>54</c:v>
                </c:pt>
                <c:pt idx="9">
                  <c:v>84</c:v>
                </c:pt>
                <c:pt idx="10">
                  <c:v>107</c:v>
                </c:pt>
                <c:pt idx="11">
                  <c:v>107</c:v>
                </c:pt>
                <c:pt idx="12">
                  <c:v>54</c:v>
                </c:pt>
                <c:pt idx="13">
                  <c:v>53</c:v>
                </c:pt>
                <c:pt idx="14">
                  <c:v>107</c:v>
                </c:pt>
                <c:pt idx="15">
                  <c:v>104</c:v>
                </c:pt>
                <c:pt idx="16">
                  <c:v>51</c:v>
                </c:pt>
                <c:pt idx="17">
                  <c:v>88</c:v>
                </c:pt>
                <c:pt idx="18">
                  <c:v>103</c:v>
                </c:pt>
                <c:pt idx="19">
                  <c:v>102</c:v>
                </c:pt>
                <c:pt idx="20" formatCode="General">
                  <c:v>98</c:v>
                </c:pt>
                <c:pt idx="21" formatCode="General">
                  <c:v>82</c:v>
                </c:pt>
                <c:pt idx="22" formatCode="General">
                  <c:v>84</c:v>
                </c:pt>
                <c:pt idx="23" formatCode="General">
                  <c:v>55</c:v>
                </c:pt>
                <c:pt idx="24" formatCode="General">
                  <c:v>13</c:v>
                </c:pt>
                <c:pt idx="25" formatCode="General">
                  <c:v>97</c:v>
                </c:pt>
                <c:pt idx="26" formatCode="General">
                  <c:v>97</c:v>
                </c:pt>
                <c:pt idx="27" formatCode="General">
                  <c:v>91</c:v>
                </c:pt>
                <c:pt idx="29">
                  <c:v>4</c:v>
                </c:pt>
                <c:pt idx="30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81256"/>
        <c:axId val="845891448"/>
        <c:axId val="834471600"/>
      </c:bar3DChart>
      <c:catAx>
        <c:axId val="845881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9144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91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81256"/>
        <c:crossesAt val="1"/>
        <c:crossBetween val="between"/>
      </c:valAx>
      <c:serAx>
        <c:axId val="83447160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9144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September 2018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'Sep18'!$C$3:$AG$3</c:f>
              <c:numCache>
                <c:formatCode>0.0</c:formatCode>
                <c:ptCount val="31"/>
                <c:pt idx="0">
                  <c:v>4.625</c:v>
                </c:pt>
                <c:pt idx="1">
                  <c:v>18.256</c:v>
                </c:pt>
                <c:pt idx="2">
                  <c:v>18.141999999999999</c:v>
                </c:pt>
                <c:pt idx="3">
                  <c:v>13.454000000000001</c:v>
                </c:pt>
                <c:pt idx="4">
                  <c:v>13.222</c:v>
                </c:pt>
                <c:pt idx="5">
                  <c:v>17.204999999999998</c:v>
                </c:pt>
                <c:pt idx="6">
                  <c:v>16.588999999999999</c:v>
                </c:pt>
                <c:pt idx="7">
                  <c:v>13.879</c:v>
                </c:pt>
                <c:pt idx="8">
                  <c:v>13.038</c:v>
                </c:pt>
                <c:pt idx="9">
                  <c:v>13.336</c:v>
                </c:pt>
                <c:pt idx="10">
                  <c:v>12.742000000000001</c:v>
                </c:pt>
                <c:pt idx="11">
                  <c:v>14.762</c:v>
                </c:pt>
                <c:pt idx="12">
                  <c:v>14.834</c:v>
                </c:pt>
                <c:pt idx="13">
                  <c:v>17.231000000000002</c:v>
                </c:pt>
                <c:pt idx="14">
                  <c:v>15.368</c:v>
                </c:pt>
                <c:pt idx="15">
                  <c:v>13.167</c:v>
                </c:pt>
                <c:pt idx="16">
                  <c:v>12.776999999999999</c:v>
                </c:pt>
                <c:pt idx="17">
                  <c:v>12.353</c:v>
                </c:pt>
                <c:pt idx="18">
                  <c:v>12.263999999999999</c:v>
                </c:pt>
                <c:pt idx="19">
                  <c:v>12.356</c:v>
                </c:pt>
                <c:pt idx="20">
                  <c:v>15.656000000000001</c:v>
                </c:pt>
                <c:pt idx="21">
                  <c:v>15.759</c:v>
                </c:pt>
                <c:pt idx="22">
                  <c:v>17.888000000000002</c:v>
                </c:pt>
                <c:pt idx="23">
                  <c:v>17.989000000000001</c:v>
                </c:pt>
                <c:pt idx="24">
                  <c:v>13.348000000000001</c:v>
                </c:pt>
                <c:pt idx="25">
                  <c:v>12.959</c:v>
                </c:pt>
                <c:pt idx="26">
                  <c:v>12.555999999999999</c:v>
                </c:pt>
                <c:pt idx="27">
                  <c:v>12.481</c:v>
                </c:pt>
                <c:pt idx="28">
                  <c:v>10.765000000000001</c:v>
                </c:pt>
                <c:pt idx="29">
                  <c:v>13.71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'Sep18'!$C$4:$AG$4</c:f>
              <c:numCache>
                <c:formatCode>0.0</c:formatCode>
                <c:ptCount val="31"/>
                <c:pt idx="0">
                  <c:v>19</c:v>
                </c:pt>
                <c:pt idx="1">
                  <c:v>32</c:v>
                </c:pt>
                <c:pt idx="2">
                  <c:v>54</c:v>
                </c:pt>
                <c:pt idx="3">
                  <c:v>99</c:v>
                </c:pt>
                <c:pt idx="4">
                  <c:v>93</c:v>
                </c:pt>
                <c:pt idx="5">
                  <c:v>33</c:v>
                </c:pt>
                <c:pt idx="6">
                  <c:v>65</c:v>
                </c:pt>
                <c:pt idx="7">
                  <c:v>97</c:v>
                </c:pt>
                <c:pt idx="8">
                  <c:v>93</c:v>
                </c:pt>
                <c:pt idx="9">
                  <c:v>88</c:v>
                </c:pt>
                <c:pt idx="10">
                  <c:v>93</c:v>
                </c:pt>
                <c:pt idx="11">
                  <c:v>88</c:v>
                </c:pt>
                <c:pt idx="12">
                  <c:v>64</c:v>
                </c:pt>
                <c:pt idx="13">
                  <c:v>50</c:v>
                </c:pt>
                <c:pt idx="14">
                  <c:v>85</c:v>
                </c:pt>
                <c:pt idx="15">
                  <c:v>66</c:v>
                </c:pt>
                <c:pt idx="16">
                  <c:v>90</c:v>
                </c:pt>
                <c:pt idx="17">
                  <c:v>82</c:v>
                </c:pt>
                <c:pt idx="18">
                  <c:v>84</c:v>
                </c:pt>
                <c:pt idx="19">
                  <c:v>86</c:v>
                </c:pt>
                <c:pt idx="20" formatCode="General">
                  <c:v>42</c:v>
                </c:pt>
                <c:pt idx="21" formatCode="General">
                  <c:v>71</c:v>
                </c:pt>
                <c:pt idx="22" formatCode="General">
                  <c:v>65</c:v>
                </c:pt>
                <c:pt idx="23" formatCode="General">
                  <c:v>78</c:v>
                </c:pt>
                <c:pt idx="24" formatCode="General">
                  <c:v>94</c:v>
                </c:pt>
                <c:pt idx="25" formatCode="General">
                  <c:v>89</c:v>
                </c:pt>
                <c:pt idx="26" formatCode="General">
                  <c:v>88</c:v>
                </c:pt>
                <c:pt idx="27" formatCode="General">
                  <c:v>84</c:v>
                </c:pt>
                <c:pt idx="28">
                  <c:v>43</c:v>
                </c:pt>
                <c:pt idx="29">
                  <c:v>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84392"/>
        <c:axId val="845889488"/>
        <c:axId val="834469904"/>
      </c:bar3DChart>
      <c:catAx>
        <c:axId val="845884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8948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89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84392"/>
        <c:crossesAt val="1"/>
        <c:crossBetween val="between"/>
      </c:valAx>
      <c:serAx>
        <c:axId val="834469904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8948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3574911863827672"/>
          <c:y val="0.56663083690920002"/>
          <c:w val="0.97239512960288244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Oktober 2018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'Okt18'!$C$3:$AG$3</c:f>
              <c:numCache>
                <c:formatCode>0.0</c:formatCode>
                <c:ptCount val="31"/>
                <c:pt idx="0">
                  <c:v>11.215</c:v>
                </c:pt>
                <c:pt idx="1">
                  <c:v>18.402999999999999</c:v>
                </c:pt>
                <c:pt idx="2">
                  <c:v>13.135</c:v>
                </c:pt>
                <c:pt idx="3">
                  <c:v>12.412000000000001</c:v>
                </c:pt>
                <c:pt idx="4">
                  <c:v>12.159000000000001</c:v>
                </c:pt>
                <c:pt idx="5">
                  <c:v>17.489000000000001</c:v>
                </c:pt>
                <c:pt idx="6">
                  <c:v>15.84</c:v>
                </c:pt>
                <c:pt idx="7">
                  <c:v>16.658999999999999</c:v>
                </c:pt>
                <c:pt idx="8">
                  <c:v>12.058999999999999</c:v>
                </c:pt>
                <c:pt idx="9">
                  <c:v>12.057</c:v>
                </c:pt>
                <c:pt idx="10">
                  <c:v>16.579999999999998</c:v>
                </c:pt>
                <c:pt idx="11">
                  <c:v>11.696</c:v>
                </c:pt>
                <c:pt idx="12">
                  <c:v>11.712</c:v>
                </c:pt>
                <c:pt idx="13">
                  <c:v>11.667999999999999</c:v>
                </c:pt>
                <c:pt idx="14">
                  <c:v>11.276</c:v>
                </c:pt>
                <c:pt idx="15">
                  <c:v>11.646000000000001</c:v>
                </c:pt>
                <c:pt idx="16">
                  <c:v>11.795999999999999</c:v>
                </c:pt>
                <c:pt idx="17">
                  <c:v>11.243</c:v>
                </c:pt>
                <c:pt idx="18">
                  <c:v>11.531000000000001</c:v>
                </c:pt>
                <c:pt idx="19">
                  <c:v>12.516999999999999</c:v>
                </c:pt>
                <c:pt idx="20">
                  <c:v>11.211</c:v>
                </c:pt>
                <c:pt idx="21">
                  <c:v>11.211</c:v>
                </c:pt>
                <c:pt idx="22">
                  <c:v>12.457000000000001</c:v>
                </c:pt>
                <c:pt idx="23">
                  <c:v>15.294</c:v>
                </c:pt>
                <c:pt idx="24">
                  <c:v>11.401999999999999</c:v>
                </c:pt>
                <c:pt idx="25">
                  <c:v>12.645</c:v>
                </c:pt>
                <c:pt idx="26">
                  <c:v>2.0219999999999998</c:v>
                </c:pt>
                <c:pt idx="27">
                  <c:v>6.6849999999999996</c:v>
                </c:pt>
                <c:pt idx="28">
                  <c:v>3.895</c:v>
                </c:pt>
                <c:pt idx="29">
                  <c:v>14.956</c:v>
                </c:pt>
                <c:pt idx="30">
                  <c:v>8.9019999999999992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'Okt18'!$C$4:$AG$4</c:f>
              <c:numCache>
                <c:formatCode>0.0</c:formatCode>
                <c:ptCount val="31"/>
                <c:pt idx="0">
                  <c:v>21</c:v>
                </c:pt>
                <c:pt idx="1">
                  <c:v>63</c:v>
                </c:pt>
                <c:pt idx="2">
                  <c:v>71</c:v>
                </c:pt>
                <c:pt idx="3">
                  <c:v>83</c:v>
                </c:pt>
                <c:pt idx="4">
                  <c:v>83</c:v>
                </c:pt>
                <c:pt idx="5">
                  <c:v>45</c:v>
                </c:pt>
                <c:pt idx="6">
                  <c:v>28</c:v>
                </c:pt>
                <c:pt idx="7">
                  <c:v>47</c:v>
                </c:pt>
                <c:pt idx="8">
                  <c:v>76</c:v>
                </c:pt>
                <c:pt idx="9">
                  <c:v>70</c:v>
                </c:pt>
                <c:pt idx="10">
                  <c:v>40</c:v>
                </c:pt>
                <c:pt idx="11">
                  <c:v>75</c:v>
                </c:pt>
                <c:pt idx="12">
                  <c:v>77</c:v>
                </c:pt>
                <c:pt idx="13">
                  <c:v>75</c:v>
                </c:pt>
                <c:pt idx="14">
                  <c:v>71</c:v>
                </c:pt>
                <c:pt idx="15">
                  <c:v>63</c:v>
                </c:pt>
                <c:pt idx="16">
                  <c:v>62</c:v>
                </c:pt>
                <c:pt idx="17">
                  <c:v>62</c:v>
                </c:pt>
                <c:pt idx="18">
                  <c:v>58</c:v>
                </c:pt>
                <c:pt idx="19">
                  <c:v>42</c:v>
                </c:pt>
                <c:pt idx="20" formatCode="General">
                  <c:v>67</c:v>
                </c:pt>
                <c:pt idx="21" formatCode="General">
                  <c:v>70</c:v>
                </c:pt>
                <c:pt idx="22" formatCode="General">
                  <c:v>62</c:v>
                </c:pt>
                <c:pt idx="23" formatCode="General">
                  <c:v>54</c:v>
                </c:pt>
                <c:pt idx="24" formatCode="General">
                  <c:v>68</c:v>
                </c:pt>
                <c:pt idx="25" formatCode="General">
                  <c:v>62</c:v>
                </c:pt>
                <c:pt idx="26" formatCode="General">
                  <c:v>6</c:v>
                </c:pt>
                <c:pt idx="27" formatCode="General">
                  <c:v>10</c:v>
                </c:pt>
                <c:pt idx="28">
                  <c:v>10</c:v>
                </c:pt>
                <c:pt idx="29">
                  <c:v>20</c:v>
                </c:pt>
                <c:pt idx="30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85960"/>
        <c:axId val="845889880"/>
        <c:axId val="834472448"/>
      </c:bar3DChart>
      <c:catAx>
        <c:axId val="845885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8988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89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85960"/>
        <c:crossesAt val="1"/>
        <c:crossBetween val="between"/>
      </c:valAx>
      <c:serAx>
        <c:axId val="834472448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8988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3574911863827672"/>
          <c:y val="0.56663083690920002"/>
          <c:w val="0.97239512960288244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November 2018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'Nov18'!$C$3:$AG$3</c:f>
              <c:numCache>
                <c:formatCode>0.0</c:formatCode>
                <c:ptCount val="31"/>
                <c:pt idx="0">
                  <c:v>11.749000000000001</c:v>
                </c:pt>
                <c:pt idx="1">
                  <c:v>5.2939999999999996</c:v>
                </c:pt>
                <c:pt idx="2">
                  <c:v>3.17</c:v>
                </c:pt>
                <c:pt idx="3">
                  <c:v>14.661</c:v>
                </c:pt>
                <c:pt idx="4">
                  <c:v>12.14</c:v>
                </c:pt>
                <c:pt idx="5">
                  <c:v>12.141999999999999</c:v>
                </c:pt>
                <c:pt idx="6">
                  <c:v>11.923999999999999</c:v>
                </c:pt>
                <c:pt idx="7">
                  <c:v>13.619</c:v>
                </c:pt>
                <c:pt idx="8">
                  <c:v>11.093</c:v>
                </c:pt>
                <c:pt idx="9">
                  <c:v>8.2119999999999997</c:v>
                </c:pt>
                <c:pt idx="10">
                  <c:v>11.872999999999999</c:v>
                </c:pt>
                <c:pt idx="11">
                  <c:v>12.433</c:v>
                </c:pt>
                <c:pt idx="12">
                  <c:v>2.6920000000000002</c:v>
                </c:pt>
                <c:pt idx="13">
                  <c:v>8.4489999999999998</c:v>
                </c:pt>
                <c:pt idx="14">
                  <c:v>13.31</c:v>
                </c:pt>
                <c:pt idx="15">
                  <c:v>1.448</c:v>
                </c:pt>
                <c:pt idx="16">
                  <c:v>9.0709999999999997</c:v>
                </c:pt>
                <c:pt idx="17">
                  <c:v>2.3410000000000002</c:v>
                </c:pt>
                <c:pt idx="18">
                  <c:v>2.371</c:v>
                </c:pt>
                <c:pt idx="19">
                  <c:v>12.021000000000001</c:v>
                </c:pt>
                <c:pt idx="20">
                  <c:v>4.8659999999999997</c:v>
                </c:pt>
                <c:pt idx="21">
                  <c:v>9.5990000000000002</c:v>
                </c:pt>
                <c:pt idx="22">
                  <c:v>1.6739999999999999</c:v>
                </c:pt>
                <c:pt idx="23">
                  <c:v>11.423999999999999</c:v>
                </c:pt>
                <c:pt idx="24">
                  <c:v>6.2859999999999996</c:v>
                </c:pt>
                <c:pt idx="25">
                  <c:v>0.77500000000000002</c:v>
                </c:pt>
                <c:pt idx="26">
                  <c:v>11.388</c:v>
                </c:pt>
                <c:pt idx="27">
                  <c:v>10.576000000000001</c:v>
                </c:pt>
                <c:pt idx="28">
                  <c:v>5.8230000000000004</c:v>
                </c:pt>
                <c:pt idx="29">
                  <c:v>1.482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'Nov18'!$C$4:$AG$4</c:f>
              <c:numCache>
                <c:formatCode>0.0</c:formatCode>
                <c:ptCount val="31"/>
                <c:pt idx="0">
                  <c:v>51</c:v>
                </c:pt>
                <c:pt idx="1">
                  <c:v>11</c:v>
                </c:pt>
                <c:pt idx="2">
                  <c:v>12</c:v>
                </c:pt>
                <c:pt idx="3">
                  <c:v>35</c:v>
                </c:pt>
                <c:pt idx="4">
                  <c:v>47</c:v>
                </c:pt>
                <c:pt idx="5">
                  <c:v>40</c:v>
                </c:pt>
                <c:pt idx="6">
                  <c:v>41</c:v>
                </c:pt>
                <c:pt idx="7">
                  <c:v>31</c:v>
                </c:pt>
                <c:pt idx="8">
                  <c:v>51</c:v>
                </c:pt>
                <c:pt idx="9">
                  <c:v>18</c:v>
                </c:pt>
                <c:pt idx="10">
                  <c:v>53</c:v>
                </c:pt>
                <c:pt idx="11">
                  <c:v>55</c:v>
                </c:pt>
                <c:pt idx="12">
                  <c:v>5</c:v>
                </c:pt>
                <c:pt idx="13">
                  <c:v>12</c:v>
                </c:pt>
                <c:pt idx="14">
                  <c:v>35</c:v>
                </c:pt>
                <c:pt idx="15">
                  <c:v>5</c:v>
                </c:pt>
                <c:pt idx="16">
                  <c:v>15</c:v>
                </c:pt>
                <c:pt idx="17">
                  <c:v>8</c:v>
                </c:pt>
                <c:pt idx="18">
                  <c:v>5</c:v>
                </c:pt>
                <c:pt idx="19">
                  <c:v>47</c:v>
                </c:pt>
                <c:pt idx="20" formatCode="General">
                  <c:v>11</c:v>
                </c:pt>
                <c:pt idx="21" formatCode="General">
                  <c:v>48</c:v>
                </c:pt>
                <c:pt idx="22" formatCode="General">
                  <c:v>5</c:v>
                </c:pt>
                <c:pt idx="23" formatCode="General">
                  <c:v>36</c:v>
                </c:pt>
                <c:pt idx="24" formatCode="General">
                  <c:v>16</c:v>
                </c:pt>
                <c:pt idx="25" formatCode="General">
                  <c:v>1</c:v>
                </c:pt>
                <c:pt idx="26" formatCode="General">
                  <c:v>11</c:v>
                </c:pt>
                <c:pt idx="27" formatCode="General">
                  <c:v>34</c:v>
                </c:pt>
                <c:pt idx="28">
                  <c:v>14</c:v>
                </c:pt>
                <c:pt idx="29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92624"/>
        <c:axId val="845883216"/>
        <c:axId val="834466512"/>
      </c:bar3DChart>
      <c:catAx>
        <c:axId val="84589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8321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83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92624"/>
        <c:crossesAt val="1"/>
        <c:crossBetween val="between"/>
      </c:valAx>
      <c:serAx>
        <c:axId val="83446651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8321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3574911863827672"/>
          <c:y val="0.56663083690920002"/>
          <c:w val="0.97239512960288244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Dezember 2018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'Dez18'!$C$3:$AG$3</c:f>
              <c:numCache>
                <c:formatCode>0.0</c:formatCode>
                <c:ptCount val="31"/>
                <c:pt idx="0">
                  <c:v>14.327</c:v>
                </c:pt>
                <c:pt idx="1">
                  <c:v>1.518</c:v>
                </c:pt>
                <c:pt idx="2">
                  <c:v>12.137</c:v>
                </c:pt>
                <c:pt idx="3">
                  <c:v>11.968</c:v>
                </c:pt>
                <c:pt idx="4">
                  <c:v>6.3529999999999998</c:v>
                </c:pt>
                <c:pt idx="5">
                  <c:v>13.244999999999999</c:v>
                </c:pt>
                <c:pt idx="6">
                  <c:v>12.161</c:v>
                </c:pt>
                <c:pt idx="7">
                  <c:v>2.4340000000000002</c:v>
                </c:pt>
                <c:pt idx="8">
                  <c:v>13.07</c:v>
                </c:pt>
                <c:pt idx="9">
                  <c:v>10.849</c:v>
                </c:pt>
                <c:pt idx="10">
                  <c:v>11.052</c:v>
                </c:pt>
                <c:pt idx="11">
                  <c:v>9.4420000000000002</c:v>
                </c:pt>
                <c:pt idx="12">
                  <c:v>10.5</c:v>
                </c:pt>
                <c:pt idx="13">
                  <c:v>5.86</c:v>
                </c:pt>
                <c:pt idx="14">
                  <c:v>4.9690000000000003</c:v>
                </c:pt>
                <c:pt idx="15">
                  <c:v>0.69899999999999995</c:v>
                </c:pt>
                <c:pt idx="16">
                  <c:v>8.8390000000000004</c:v>
                </c:pt>
                <c:pt idx="17">
                  <c:v>8.9429999999999996</c:v>
                </c:pt>
                <c:pt idx="18">
                  <c:v>1.2749999999999999</c:v>
                </c:pt>
                <c:pt idx="19">
                  <c:v>11.228999999999999</c:v>
                </c:pt>
                <c:pt idx="20">
                  <c:v>0.91800000000000004</c:v>
                </c:pt>
                <c:pt idx="21">
                  <c:v>2.8079999999999998</c:v>
                </c:pt>
                <c:pt idx="22">
                  <c:v>1.591</c:v>
                </c:pt>
                <c:pt idx="23">
                  <c:v>1.0509999999999999</c:v>
                </c:pt>
                <c:pt idx="24">
                  <c:v>10.18</c:v>
                </c:pt>
                <c:pt idx="25">
                  <c:v>3.258</c:v>
                </c:pt>
                <c:pt idx="26">
                  <c:v>2.7959999999999998</c:v>
                </c:pt>
                <c:pt idx="27">
                  <c:v>3.153</c:v>
                </c:pt>
                <c:pt idx="28">
                  <c:v>1.2</c:v>
                </c:pt>
                <c:pt idx="29">
                  <c:v>7.8289999999999997</c:v>
                </c:pt>
                <c:pt idx="30">
                  <c:v>7.3760000000000003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'Dez18'!$C$4:$AG$4</c:f>
              <c:numCache>
                <c:formatCode>0.0</c:formatCode>
                <c:ptCount val="31"/>
                <c:pt idx="0">
                  <c:v>21</c:v>
                </c:pt>
                <c:pt idx="1">
                  <c:v>2</c:v>
                </c:pt>
                <c:pt idx="2">
                  <c:v>14</c:v>
                </c:pt>
                <c:pt idx="3">
                  <c:v>14</c:v>
                </c:pt>
                <c:pt idx="4">
                  <c:v>13</c:v>
                </c:pt>
                <c:pt idx="5">
                  <c:v>22</c:v>
                </c:pt>
                <c:pt idx="6">
                  <c:v>30</c:v>
                </c:pt>
                <c:pt idx="7">
                  <c:v>5</c:v>
                </c:pt>
                <c:pt idx="8">
                  <c:v>21</c:v>
                </c:pt>
                <c:pt idx="9">
                  <c:v>6</c:v>
                </c:pt>
                <c:pt idx="10">
                  <c:v>31</c:v>
                </c:pt>
                <c:pt idx="11">
                  <c:v>48</c:v>
                </c:pt>
                <c:pt idx="12">
                  <c:v>37</c:v>
                </c:pt>
                <c:pt idx="13">
                  <c:v>10</c:v>
                </c:pt>
                <c:pt idx="14">
                  <c:v>12</c:v>
                </c:pt>
                <c:pt idx="15">
                  <c:v>0</c:v>
                </c:pt>
                <c:pt idx="16">
                  <c:v>14</c:v>
                </c:pt>
                <c:pt idx="17">
                  <c:v>40</c:v>
                </c:pt>
                <c:pt idx="18">
                  <c:v>4</c:v>
                </c:pt>
                <c:pt idx="19">
                  <c:v>22</c:v>
                </c:pt>
                <c:pt idx="20" formatCode="General">
                  <c:v>1</c:v>
                </c:pt>
                <c:pt idx="21" formatCode="General">
                  <c:v>8</c:v>
                </c:pt>
                <c:pt idx="22" formatCode="General">
                  <c:v>3</c:v>
                </c:pt>
                <c:pt idx="23" formatCode="General">
                  <c:v>1</c:v>
                </c:pt>
                <c:pt idx="24" formatCode="General">
                  <c:v>39</c:v>
                </c:pt>
                <c:pt idx="25" formatCode="General">
                  <c:v>8</c:v>
                </c:pt>
                <c:pt idx="26" formatCode="General">
                  <c:v>8</c:v>
                </c:pt>
                <c:pt idx="27" formatCode="General">
                  <c:v>8</c:v>
                </c:pt>
                <c:pt idx="28">
                  <c:v>4</c:v>
                </c:pt>
                <c:pt idx="29">
                  <c:v>13</c:v>
                </c:pt>
                <c:pt idx="30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88704"/>
        <c:axId val="845882432"/>
        <c:axId val="834220168"/>
      </c:bar3DChart>
      <c:catAx>
        <c:axId val="84588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8243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82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88704"/>
        <c:crossesAt val="1"/>
        <c:crossBetween val="between"/>
      </c:valAx>
      <c:serAx>
        <c:axId val="834220168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8243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3574911863827672"/>
          <c:y val="0.56663083690920002"/>
          <c:w val="0.97239512960288244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Januar 2019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'Jan19'!$C$3:$AG$3</c:f>
              <c:numCache>
                <c:formatCode>0.0</c:formatCode>
                <c:ptCount val="31"/>
                <c:pt idx="0">
                  <c:v>1.577</c:v>
                </c:pt>
                <c:pt idx="1">
                  <c:v>12.202</c:v>
                </c:pt>
                <c:pt idx="2">
                  <c:v>9.4969999999999999</c:v>
                </c:pt>
                <c:pt idx="3">
                  <c:v>9.5510000000000002</c:v>
                </c:pt>
                <c:pt idx="4">
                  <c:v>0.81899999999999995</c:v>
                </c:pt>
                <c:pt idx="5">
                  <c:v>9.3559999999999999</c:v>
                </c:pt>
                <c:pt idx="6">
                  <c:v>1.538</c:v>
                </c:pt>
                <c:pt idx="7">
                  <c:v>2.0510000000000002</c:v>
                </c:pt>
                <c:pt idx="8">
                  <c:v>3.343</c:v>
                </c:pt>
                <c:pt idx="9">
                  <c:v>2.0190000000000001</c:v>
                </c:pt>
                <c:pt idx="10">
                  <c:v>9.6669999999999998</c:v>
                </c:pt>
                <c:pt idx="11">
                  <c:v>7.0039999999999996</c:v>
                </c:pt>
                <c:pt idx="12">
                  <c:v>0.42599999999999999</c:v>
                </c:pt>
                <c:pt idx="13">
                  <c:v>2.2959999999999998</c:v>
                </c:pt>
                <c:pt idx="14">
                  <c:v>10.366</c:v>
                </c:pt>
                <c:pt idx="15">
                  <c:v>11.515000000000001</c:v>
                </c:pt>
                <c:pt idx="16">
                  <c:v>1.6950000000000001</c:v>
                </c:pt>
                <c:pt idx="17">
                  <c:v>12.116</c:v>
                </c:pt>
                <c:pt idx="18">
                  <c:v>10.207000000000001</c:v>
                </c:pt>
                <c:pt idx="19">
                  <c:v>14.62</c:v>
                </c:pt>
                <c:pt idx="20">
                  <c:v>11.932</c:v>
                </c:pt>
                <c:pt idx="21">
                  <c:v>10.388999999999999</c:v>
                </c:pt>
                <c:pt idx="22">
                  <c:v>9.6649999999999991</c:v>
                </c:pt>
                <c:pt idx="23">
                  <c:v>8.3219999999999992</c:v>
                </c:pt>
                <c:pt idx="24">
                  <c:v>10.629</c:v>
                </c:pt>
                <c:pt idx="25">
                  <c:v>12.941000000000001</c:v>
                </c:pt>
                <c:pt idx="26">
                  <c:v>13.676</c:v>
                </c:pt>
                <c:pt idx="27">
                  <c:v>13.66</c:v>
                </c:pt>
                <c:pt idx="28">
                  <c:v>4.6769999999999996</c:v>
                </c:pt>
                <c:pt idx="29">
                  <c:v>13.356999999999999</c:v>
                </c:pt>
                <c:pt idx="30">
                  <c:v>13.53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'Jan19'!$C$4:$AG$4</c:f>
              <c:numCache>
                <c:formatCode>0.0</c:formatCode>
                <c:ptCount val="31"/>
                <c:pt idx="0">
                  <c:v>3</c:v>
                </c:pt>
                <c:pt idx="1">
                  <c:v>20</c:v>
                </c:pt>
                <c:pt idx="2">
                  <c:v>44</c:v>
                </c:pt>
                <c:pt idx="3">
                  <c:v>46</c:v>
                </c:pt>
                <c:pt idx="4">
                  <c:v>1</c:v>
                </c:pt>
                <c:pt idx="5">
                  <c:v>14</c:v>
                </c:pt>
                <c:pt idx="6">
                  <c:v>4</c:v>
                </c:pt>
                <c:pt idx="7">
                  <c:v>7</c:v>
                </c:pt>
                <c:pt idx="8">
                  <c:v>5</c:v>
                </c:pt>
                <c:pt idx="9">
                  <c:v>2</c:v>
                </c:pt>
                <c:pt idx="10">
                  <c:v>14</c:v>
                </c:pt>
                <c:pt idx="11">
                  <c:v>11</c:v>
                </c:pt>
                <c:pt idx="12">
                  <c:v>0</c:v>
                </c:pt>
                <c:pt idx="13">
                  <c:v>5</c:v>
                </c:pt>
                <c:pt idx="14">
                  <c:v>47</c:v>
                </c:pt>
                <c:pt idx="15">
                  <c:v>53</c:v>
                </c:pt>
                <c:pt idx="16">
                  <c:v>3</c:v>
                </c:pt>
                <c:pt idx="17">
                  <c:v>42</c:v>
                </c:pt>
                <c:pt idx="18">
                  <c:v>53</c:v>
                </c:pt>
                <c:pt idx="19">
                  <c:v>21</c:v>
                </c:pt>
                <c:pt idx="20" formatCode="General">
                  <c:v>47</c:v>
                </c:pt>
                <c:pt idx="21" formatCode="General">
                  <c:v>23</c:v>
                </c:pt>
                <c:pt idx="22" formatCode="General">
                  <c:v>23</c:v>
                </c:pt>
                <c:pt idx="23" formatCode="General">
                  <c:v>21</c:v>
                </c:pt>
                <c:pt idx="24" formatCode="General">
                  <c:v>56</c:v>
                </c:pt>
                <c:pt idx="25" formatCode="General">
                  <c:v>37</c:v>
                </c:pt>
                <c:pt idx="26" formatCode="General">
                  <c:v>34</c:v>
                </c:pt>
                <c:pt idx="27" formatCode="General">
                  <c:v>14</c:v>
                </c:pt>
                <c:pt idx="28">
                  <c:v>9</c:v>
                </c:pt>
                <c:pt idx="29">
                  <c:v>43</c:v>
                </c:pt>
                <c:pt idx="30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86352"/>
        <c:axId val="845890272"/>
        <c:axId val="834212960"/>
      </c:bar3DChart>
      <c:catAx>
        <c:axId val="84588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9027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90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86352"/>
        <c:crossesAt val="1"/>
        <c:crossBetween val="between"/>
      </c:valAx>
      <c:serAx>
        <c:axId val="83421296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9027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Februar 2013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5769230769230772E-2"/>
          <c:y val="0.23842917251051893"/>
          <c:w val="0.7740384615384615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'Feb13'!$A$3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'Feb13'!$C$3:$AG$3</c:f>
              <c:numCache>
                <c:formatCode>0.0</c:formatCode>
                <c:ptCount val="31"/>
                <c:pt idx="0">
                  <c:v>1.8380000000000001</c:v>
                </c:pt>
                <c:pt idx="1">
                  <c:v>6.3150000000000004</c:v>
                </c:pt>
                <c:pt idx="2">
                  <c:v>8.2490000000000006</c:v>
                </c:pt>
                <c:pt idx="3">
                  <c:v>0.69</c:v>
                </c:pt>
                <c:pt idx="4">
                  <c:v>15</c:v>
                </c:pt>
                <c:pt idx="5">
                  <c:v>1.6419999999999999</c:v>
                </c:pt>
                <c:pt idx="6">
                  <c:v>0.41099999999999998</c:v>
                </c:pt>
                <c:pt idx="7">
                  <c:v>0.46100000000000002</c:v>
                </c:pt>
                <c:pt idx="8">
                  <c:v>0.79500000000000004</c:v>
                </c:pt>
                <c:pt idx="9">
                  <c:v>1.119</c:v>
                </c:pt>
                <c:pt idx="10">
                  <c:v>0.45500000000000002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0.625</c:v>
                </c:pt>
                <c:pt idx="16">
                  <c:v>3.177</c:v>
                </c:pt>
                <c:pt idx="17">
                  <c:v>11.268000000000001</c:v>
                </c:pt>
                <c:pt idx="18">
                  <c:v>13.016999999999999</c:v>
                </c:pt>
                <c:pt idx="19">
                  <c:v>14.191000000000001</c:v>
                </c:pt>
                <c:pt idx="20">
                  <c:v>5.2060000000000004</c:v>
                </c:pt>
                <c:pt idx="21">
                  <c:v>5.7439999999999998</c:v>
                </c:pt>
                <c:pt idx="22">
                  <c:v>5.8339999999999996</c:v>
                </c:pt>
                <c:pt idx="23">
                  <c:v>2.903</c:v>
                </c:pt>
                <c:pt idx="24">
                  <c:v>13.746</c:v>
                </c:pt>
                <c:pt idx="25">
                  <c:v>13.285</c:v>
                </c:pt>
                <c:pt idx="26">
                  <c:v>14.863</c:v>
                </c:pt>
                <c:pt idx="27">
                  <c:v>13.003</c:v>
                </c:pt>
              </c:numCache>
            </c:numRef>
          </c:val>
        </c:ser>
        <c:ser>
          <c:idx val="1"/>
          <c:order val="1"/>
          <c:tx>
            <c:strRef>
              <c:f>'Feb13'!$A$4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'Feb13'!$C$4:$AG$4</c:f>
              <c:numCache>
                <c:formatCode>0.0</c:formatCode>
                <c:ptCount val="31"/>
                <c:pt idx="0">
                  <c:v>6.9</c:v>
                </c:pt>
                <c:pt idx="1">
                  <c:v>10.8</c:v>
                </c:pt>
                <c:pt idx="2">
                  <c:v>13.3</c:v>
                </c:pt>
                <c:pt idx="3">
                  <c:v>1.9</c:v>
                </c:pt>
                <c:pt idx="4">
                  <c:v>45.5</c:v>
                </c:pt>
                <c:pt idx="5">
                  <c:v>5.7</c:v>
                </c:pt>
                <c:pt idx="6">
                  <c:v>1.1000000000000001</c:v>
                </c:pt>
                <c:pt idx="7">
                  <c:v>1.5</c:v>
                </c:pt>
                <c:pt idx="8">
                  <c:v>3</c:v>
                </c:pt>
                <c:pt idx="9">
                  <c:v>5.7</c:v>
                </c:pt>
                <c:pt idx="10">
                  <c:v>1.9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2.6</c:v>
                </c:pt>
                <c:pt idx="16">
                  <c:v>10.3</c:v>
                </c:pt>
                <c:pt idx="17">
                  <c:v>56.1</c:v>
                </c:pt>
                <c:pt idx="18">
                  <c:v>77.900000000000006</c:v>
                </c:pt>
                <c:pt idx="19">
                  <c:v>41.4</c:v>
                </c:pt>
                <c:pt idx="20">
                  <c:v>25.3</c:v>
                </c:pt>
                <c:pt idx="21">
                  <c:v>28.1</c:v>
                </c:pt>
                <c:pt idx="22">
                  <c:v>27.1</c:v>
                </c:pt>
                <c:pt idx="23">
                  <c:v>14</c:v>
                </c:pt>
                <c:pt idx="24">
                  <c:v>69</c:v>
                </c:pt>
                <c:pt idx="25">
                  <c:v>80</c:v>
                </c:pt>
                <c:pt idx="26">
                  <c:v>70.7</c:v>
                </c:pt>
                <c:pt idx="27">
                  <c:v>76.7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06384"/>
        <c:axId val="845810304"/>
        <c:axId val="834396976"/>
      </c:bar3DChart>
      <c:catAx>
        <c:axId val="84580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1030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10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06384"/>
        <c:crossesAt val="1"/>
        <c:crossBetween val="between"/>
      </c:valAx>
      <c:serAx>
        <c:axId val="834396976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1030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3921932279126266"/>
          <c:y val="0.56663083690920002"/>
          <c:w val="0.98797975196751797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Februar 2019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'Feb19'!$C$3:$AG$3</c:f>
              <c:numCache>
                <c:formatCode>0.0</c:formatCode>
                <c:ptCount val="31"/>
                <c:pt idx="0">
                  <c:v>0.82699999999999996</c:v>
                </c:pt>
                <c:pt idx="1">
                  <c:v>3.9809999999999999</c:v>
                </c:pt>
                <c:pt idx="2">
                  <c:v>0.26700000000000002</c:v>
                </c:pt>
                <c:pt idx="3">
                  <c:v>1.3089999999999999</c:v>
                </c:pt>
                <c:pt idx="4">
                  <c:v>11.787000000000001</c:v>
                </c:pt>
                <c:pt idx="5">
                  <c:v>7.8170000000000002</c:v>
                </c:pt>
                <c:pt idx="6">
                  <c:v>3.7120000000000002</c:v>
                </c:pt>
                <c:pt idx="7">
                  <c:v>11.436</c:v>
                </c:pt>
                <c:pt idx="8">
                  <c:v>15.416</c:v>
                </c:pt>
                <c:pt idx="9">
                  <c:v>11.180999999999999</c:v>
                </c:pt>
                <c:pt idx="10">
                  <c:v>10.016</c:v>
                </c:pt>
                <c:pt idx="11">
                  <c:v>13.04</c:v>
                </c:pt>
                <c:pt idx="12">
                  <c:v>12.228</c:v>
                </c:pt>
                <c:pt idx="13">
                  <c:v>12.24</c:v>
                </c:pt>
                <c:pt idx="14">
                  <c:v>12.254</c:v>
                </c:pt>
                <c:pt idx="15">
                  <c:v>12.26</c:v>
                </c:pt>
                <c:pt idx="16">
                  <c:v>12.32</c:v>
                </c:pt>
                <c:pt idx="17">
                  <c:v>12.34</c:v>
                </c:pt>
                <c:pt idx="18">
                  <c:v>11.9</c:v>
                </c:pt>
                <c:pt idx="19">
                  <c:v>11.872</c:v>
                </c:pt>
                <c:pt idx="20">
                  <c:v>11.848000000000001</c:v>
                </c:pt>
                <c:pt idx="21">
                  <c:v>16.626000000000001</c:v>
                </c:pt>
                <c:pt idx="22">
                  <c:v>13.105</c:v>
                </c:pt>
                <c:pt idx="23">
                  <c:v>12.565</c:v>
                </c:pt>
                <c:pt idx="24">
                  <c:v>12.384</c:v>
                </c:pt>
                <c:pt idx="25">
                  <c:v>12.571</c:v>
                </c:pt>
                <c:pt idx="26">
                  <c:v>12.561999999999999</c:v>
                </c:pt>
                <c:pt idx="27">
                  <c:v>14.401999999999999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'Feb19'!$C$4:$AG$4</c:f>
              <c:numCache>
                <c:formatCode>0.0</c:formatCode>
                <c:ptCount val="31"/>
                <c:pt idx="0">
                  <c:v>2</c:v>
                </c:pt>
                <c:pt idx="1">
                  <c:v>8</c:v>
                </c:pt>
                <c:pt idx="2">
                  <c:v>0</c:v>
                </c:pt>
                <c:pt idx="3">
                  <c:v>5</c:v>
                </c:pt>
                <c:pt idx="4">
                  <c:v>55</c:v>
                </c:pt>
                <c:pt idx="5">
                  <c:v>23</c:v>
                </c:pt>
                <c:pt idx="6">
                  <c:v>12</c:v>
                </c:pt>
                <c:pt idx="7">
                  <c:v>48</c:v>
                </c:pt>
                <c:pt idx="8">
                  <c:v>35</c:v>
                </c:pt>
                <c:pt idx="9">
                  <c:v>21</c:v>
                </c:pt>
                <c:pt idx="10">
                  <c:v>8</c:v>
                </c:pt>
                <c:pt idx="11">
                  <c:v>59</c:v>
                </c:pt>
                <c:pt idx="12">
                  <c:v>74</c:v>
                </c:pt>
                <c:pt idx="13">
                  <c:v>76</c:v>
                </c:pt>
                <c:pt idx="14">
                  <c:v>77</c:v>
                </c:pt>
                <c:pt idx="15">
                  <c:v>78</c:v>
                </c:pt>
                <c:pt idx="16">
                  <c:v>79</c:v>
                </c:pt>
                <c:pt idx="17">
                  <c:v>78</c:v>
                </c:pt>
                <c:pt idx="18">
                  <c:v>72</c:v>
                </c:pt>
                <c:pt idx="19">
                  <c:v>71</c:v>
                </c:pt>
                <c:pt idx="20" formatCode="General">
                  <c:v>73</c:v>
                </c:pt>
                <c:pt idx="21" formatCode="General">
                  <c:v>64</c:v>
                </c:pt>
                <c:pt idx="22" formatCode="General">
                  <c:v>75</c:v>
                </c:pt>
                <c:pt idx="23" formatCode="General">
                  <c:v>80</c:v>
                </c:pt>
                <c:pt idx="24" formatCode="General">
                  <c:v>79</c:v>
                </c:pt>
                <c:pt idx="25" formatCode="General">
                  <c:v>76</c:v>
                </c:pt>
                <c:pt idx="26" formatCode="General">
                  <c:v>81</c:v>
                </c:pt>
                <c:pt idx="27" formatCode="General">
                  <c:v>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82040"/>
        <c:axId val="845884000"/>
        <c:axId val="834207872"/>
      </c:bar3DChart>
      <c:catAx>
        <c:axId val="845882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8400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84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82040"/>
        <c:crossesAt val="1"/>
        <c:crossBetween val="between"/>
      </c:valAx>
      <c:serAx>
        <c:axId val="83420787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8400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März 2019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'Mar19'!$C$3:$AG$3</c:f>
              <c:numCache>
                <c:formatCode>0.0</c:formatCode>
                <c:ptCount val="31"/>
                <c:pt idx="0">
                  <c:v>2.5009999999999999</c:v>
                </c:pt>
                <c:pt idx="1">
                  <c:v>8.2520000000000007</c:v>
                </c:pt>
                <c:pt idx="2">
                  <c:v>14.327</c:v>
                </c:pt>
                <c:pt idx="3">
                  <c:v>15.654</c:v>
                </c:pt>
                <c:pt idx="4">
                  <c:v>16.664000000000001</c:v>
                </c:pt>
                <c:pt idx="5">
                  <c:v>15.943</c:v>
                </c:pt>
                <c:pt idx="6">
                  <c:v>18.023</c:v>
                </c:pt>
                <c:pt idx="7">
                  <c:v>18.027000000000001</c:v>
                </c:pt>
                <c:pt idx="8">
                  <c:v>4.7359999999999998</c:v>
                </c:pt>
                <c:pt idx="9">
                  <c:v>16.38</c:v>
                </c:pt>
                <c:pt idx="10">
                  <c:v>18.13</c:v>
                </c:pt>
                <c:pt idx="11">
                  <c:v>17.035</c:v>
                </c:pt>
                <c:pt idx="12">
                  <c:v>18.327999999999999</c:v>
                </c:pt>
                <c:pt idx="13">
                  <c:v>3.343</c:v>
                </c:pt>
                <c:pt idx="14">
                  <c:v>10.343999999999999</c:v>
                </c:pt>
                <c:pt idx="15">
                  <c:v>13.622999999999999</c:v>
                </c:pt>
                <c:pt idx="16">
                  <c:v>16.850999999999999</c:v>
                </c:pt>
                <c:pt idx="17">
                  <c:v>18.175000000000001</c:v>
                </c:pt>
                <c:pt idx="18">
                  <c:v>18.134</c:v>
                </c:pt>
                <c:pt idx="19">
                  <c:v>14.71</c:v>
                </c:pt>
                <c:pt idx="20">
                  <c:v>14.378</c:v>
                </c:pt>
                <c:pt idx="21">
                  <c:v>14.061</c:v>
                </c:pt>
                <c:pt idx="22">
                  <c:v>13.943</c:v>
                </c:pt>
                <c:pt idx="23">
                  <c:v>13.689</c:v>
                </c:pt>
                <c:pt idx="24">
                  <c:v>18.199000000000002</c:v>
                </c:pt>
                <c:pt idx="25">
                  <c:v>18.053000000000001</c:v>
                </c:pt>
                <c:pt idx="26">
                  <c:v>15.244</c:v>
                </c:pt>
                <c:pt idx="27">
                  <c:v>17.388999999999999</c:v>
                </c:pt>
                <c:pt idx="28">
                  <c:v>14.35</c:v>
                </c:pt>
                <c:pt idx="29">
                  <c:v>14.089</c:v>
                </c:pt>
                <c:pt idx="30">
                  <c:v>14.186999999999999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'Mar19'!$C$4:$AG$4</c:f>
              <c:numCache>
                <c:formatCode>0.0</c:formatCode>
                <c:ptCount val="31"/>
                <c:pt idx="0">
                  <c:v>10</c:v>
                </c:pt>
                <c:pt idx="1">
                  <c:v>38</c:v>
                </c:pt>
                <c:pt idx="2">
                  <c:v>70</c:v>
                </c:pt>
                <c:pt idx="3">
                  <c:v>18</c:v>
                </c:pt>
                <c:pt idx="4">
                  <c:v>91</c:v>
                </c:pt>
                <c:pt idx="5">
                  <c:v>46</c:v>
                </c:pt>
                <c:pt idx="6">
                  <c:v>47</c:v>
                </c:pt>
                <c:pt idx="7">
                  <c:v>44</c:v>
                </c:pt>
                <c:pt idx="8">
                  <c:v>18</c:v>
                </c:pt>
                <c:pt idx="9">
                  <c:v>42</c:v>
                </c:pt>
                <c:pt idx="10">
                  <c:v>24</c:v>
                </c:pt>
                <c:pt idx="11">
                  <c:v>68</c:v>
                </c:pt>
                <c:pt idx="12">
                  <c:v>70</c:v>
                </c:pt>
                <c:pt idx="13">
                  <c:v>14</c:v>
                </c:pt>
                <c:pt idx="14">
                  <c:v>24</c:v>
                </c:pt>
                <c:pt idx="15">
                  <c:v>96</c:v>
                </c:pt>
                <c:pt idx="16">
                  <c:v>64</c:v>
                </c:pt>
                <c:pt idx="17">
                  <c:v>49</c:v>
                </c:pt>
                <c:pt idx="18">
                  <c:v>66</c:v>
                </c:pt>
                <c:pt idx="19">
                  <c:v>104</c:v>
                </c:pt>
                <c:pt idx="20" formatCode="General">
                  <c:v>101</c:v>
                </c:pt>
                <c:pt idx="21" formatCode="General">
                  <c:v>101</c:v>
                </c:pt>
                <c:pt idx="22" formatCode="General">
                  <c:v>100</c:v>
                </c:pt>
                <c:pt idx="23" formatCode="General">
                  <c:v>98</c:v>
                </c:pt>
                <c:pt idx="24" formatCode="General">
                  <c:v>30</c:v>
                </c:pt>
                <c:pt idx="25" formatCode="General">
                  <c:v>95</c:v>
                </c:pt>
                <c:pt idx="26" formatCode="General">
                  <c:v>102</c:v>
                </c:pt>
                <c:pt idx="27" formatCode="General">
                  <c:v>100</c:v>
                </c:pt>
                <c:pt idx="28">
                  <c:v>89</c:v>
                </c:pt>
                <c:pt idx="29">
                  <c:v>93</c:v>
                </c:pt>
                <c:pt idx="30">
                  <c:v>102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84784"/>
        <c:axId val="845885568"/>
        <c:axId val="834212112"/>
      </c:bar3DChart>
      <c:catAx>
        <c:axId val="84588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8556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85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84784"/>
        <c:crossesAt val="1"/>
        <c:crossBetween val="between"/>
      </c:valAx>
      <c:serAx>
        <c:axId val="83421211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8556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April 2019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'Apr19'!$C$3:$AG$3</c:f>
              <c:numCache>
                <c:formatCode>0.0</c:formatCode>
                <c:ptCount val="31"/>
                <c:pt idx="0">
                  <c:v>14.942</c:v>
                </c:pt>
                <c:pt idx="1">
                  <c:v>14.420999999999999</c:v>
                </c:pt>
                <c:pt idx="2">
                  <c:v>17.893000000000001</c:v>
                </c:pt>
                <c:pt idx="3">
                  <c:v>0</c:v>
                </c:pt>
                <c:pt idx="4">
                  <c:v>18.286000000000001</c:v>
                </c:pt>
                <c:pt idx="5">
                  <c:v>18.2</c:v>
                </c:pt>
                <c:pt idx="6">
                  <c:v>3.7650000000000001</c:v>
                </c:pt>
                <c:pt idx="7">
                  <c:v>18.192</c:v>
                </c:pt>
                <c:pt idx="8">
                  <c:v>17.283999999999999</c:v>
                </c:pt>
                <c:pt idx="9">
                  <c:v>18.152000000000001</c:v>
                </c:pt>
                <c:pt idx="10">
                  <c:v>16.853999999999999</c:v>
                </c:pt>
                <c:pt idx="11">
                  <c:v>17.713000000000001</c:v>
                </c:pt>
                <c:pt idx="12">
                  <c:v>17.027999999999999</c:v>
                </c:pt>
                <c:pt idx="13">
                  <c:v>13.292999999999999</c:v>
                </c:pt>
                <c:pt idx="14">
                  <c:v>15.028</c:v>
                </c:pt>
                <c:pt idx="15">
                  <c:v>15.263999999999999</c:v>
                </c:pt>
                <c:pt idx="16">
                  <c:v>18.277999999999999</c:v>
                </c:pt>
                <c:pt idx="17">
                  <c:v>15.398</c:v>
                </c:pt>
                <c:pt idx="18">
                  <c:v>17.739999999999998</c:v>
                </c:pt>
                <c:pt idx="19">
                  <c:v>14.457000000000001</c:v>
                </c:pt>
                <c:pt idx="20">
                  <c:v>16.547999999999998</c:v>
                </c:pt>
                <c:pt idx="21">
                  <c:v>14.677</c:v>
                </c:pt>
                <c:pt idx="22">
                  <c:v>17.893999999999998</c:v>
                </c:pt>
                <c:pt idx="23">
                  <c:v>17.995999999999999</c:v>
                </c:pt>
                <c:pt idx="24">
                  <c:v>17.372</c:v>
                </c:pt>
                <c:pt idx="25">
                  <c:v>15.233000000000001</c:v>
                </c:pt>
                <c:pt idx="26">
                  <c:v>18.591000000000001</c:v>
                </c:pt>
                <c:pt idx="27">
                  <c:v>18.305</c:v>
                </c:pt>
                <c:pt idx="28">
                  <c:v>18.405000000000001</c:v>
                </c:pt>
                <c:pt idx="29">
                  <c:v>18.423999999999999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'Apr19'!$C$4:$AG$4</c:f>
              <c:numCache>
                <c:formatCode>0.0</c:formatCode>
                <c:ptCount val="31"/>
                <c:pt idx="0">
                  <c:v>89</c:v>
                </c:pt>
                <c:pt idx="1">
                  <c:v>84</c:v>
                </c:pt>
                <c:pt idx="2">
                  <c:v>45</c:v>
                </c:pt>
                <c:pt idx="3">
                  <c:v>0</c:v>
                </c:pt>
                <c:pt idx="4">
                  <c:v>50</c:v>
                </c:pt>
                <c:pt idx="5">
                  <c:v>94</c:v>
                </c:pt>
                <c:pt idx="6">
                  <c:v>13</c:v>
                </c:pt>
                <c:pt idx="7">
                  <c:v>64</c:v>
                </c:pt>
                <c:pt idx="8">
                  <c:v>95</c:v>
                </c:pt>
                <c:pt idx="9">
                  <c:v>70</c:v>
                </c:pt>
                <c:pt idx="10">
                  <c:v>51</c:v>
                </c:pt>
                <c:pt idx="11">
                  <c:v>76</c:v>
                </c:pt>
                <c:pt idx="12">
                  <c:v>60</c:v>
                </c:pt>
                <c:pt idx="13">
                  <c:v>41</c:v>
                </c:pt>
                <c:pt idx="14">
                  <c:v>114</c:v>
                </c:pt>
                <c:pt idx="15">
                  <c:v>66</c:v>
                </c:pt>
                <c:pt idx="16">
                  <c:v>98</c:v>
                </c:pt>
                <c:pt idx="17">
                  <c:v>106</c:v>
                </c:pt>
                <c:pt idx="18">
                  <c:v>84</c:v>
                </c:pt>
                <c:pt idx="19">
                  <c:v>114</c:v>
                </c:pt>
                <c:pt idx="20" formatCode="General">
                  <c:v>80</c:v>
                </c:pt>
                <c:pt idx="21" formatCode="General">
                  <c:v>103</c:v>
                </c:pt>
                <c:pt idx="22" formatCode="General">
                  <c:v>86</c:v>
                </c:pt>
                <c:pt idx="23" formatCode="General">
                  <c:v>66</c:v>
                </c:pt>
                <c:pt idx="24" formatCode="General">
                  <c:v>91</c:v>
                </c:pt>
                <c:pt idx="25" formatCode="General">
                  <c:v>51</c:v>
                </c:pt>
                <c:pt idx="26" formatCode="General">
                  <c:v>58</c:v>
                </c:pt>
                <c:pt idx="27" formatCode="General">
                  <c:v>56</c:v>
                </c:pt>
                <c:pt idx="28">
                  <c:v>75</c:v>
                </c:pt>
                <c:pt idx="29">
                  <c:v>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03600"/>
        <c:axId val="845896152"/>
        <c:axId val="834218472"/>
      </c:bar3DChart>
      <c:catAx>
        <c:axId val="8459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9615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96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03600"/>
        <c:crossesAt val="1"/>
        <c:crossBetween val="between"/>
      </c:valAx>
      <c:serAx>
        <c:axId val="83421847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9615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Mai 2019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'Mai19'!$C$3:$AG$3</c:f>
              <c:numCache>
                <c:formatCode>0.0</c:formatCode>
                <c:ptCount val="31"/>
                <c:pt idx="0">
                  <c:v>14.9</c:v>
                </c:pt>
                <c:pt idx="1">
                  <c:v>17.709</c:v>
                </c:pt>
                <c:pt idx="2">
                  <c:v>18.32</c:v>
                </c:pt>
                <c:pt idx="3">
                  <c:v>18.222000000000001</c:v>
                </c:pt>
                <c:pt idx="4">
                  <c:v>18.170000000000002</c:v>
                </c:pt>
                <c:pt idx="5">
                  <c:v>18.312000000000001</c:v>
                </c:pt>
                <c:pt idx="6">
                  <c:v>16.984999999999999</c:v>
                </c:pt>
                <c:pt idx="7">
                  <c:v>4.8920000000000003</c:v>
                </c:pt>
                <c:pt idx="8">
                  <c:v>18.82</c:v>
                </c:pt>
                <c:pt idx="9">
                  <c:v>18.591000000000001</c:v>
                </c:pt>
                <c:pt idx="10">
                  <c:v>18.661999999999999</c:v>
                </c:pt>
                <c:pt idx="11">
                  <c:v>18.302</c:v>
                </c:pt>
                <c:pt idx="12">
                  <c:v>17.061</c:v>
                </c:pt>
                <c:pt idx="13">
                  <c:v>18.248999999999999</c:v>
                </c:pt>
                <c:pt idx="14">
                  <c:v>18.123000000000001</c:v>
                </c:pt>
                <c:pt idx="15">
                  <c:v>18.114000000000001</c:v>
                </c:pt>
                <c:pt idx="16">
                  <c:v>12.141999999999999</c:v>
                </c:pt>
                <c:pt idx="17">
                  <c:v>10.848000000000001</c:v>
                </c:pt>
                <c:pt idx="18">
                  <c:v>17.327999999999999</c:v>
                </c:pt>
                <c:pt idx="19">
                  <c:v>4.5490000000000004</c:v>
                </c:pt>
                <c:pt idx="20">
                  <c:v>18.064</c:v>
                </c:pt>
                <c:pt idx="21">
                  <c:v>18.006</c:v>
                </c:pt>
                <c:pt idx="22">
                  <c:v>15.012</c:v>
                </c:pt>
                <c:pt idx="23">
                  <c:v>17.03</c:v>
                </c:pt>
                <c:pt idx="24">
                  <c:v>18.128</c:v>
                </c:pt>
                <c:pt idx="25">
                  <c:v>16.888000000000002</c:v>
                </c:pt>
                <c:pt idx="26">
                  <c:v>17.417000000000002</c:v>
                </c:pt>
                <c:pt idx="27">
                  <c:v>6.5049999999999999</c:v>
                </c:pt>
                <c:pt idx="28">
                  <c:v>18.484999999999999</c:v>
                </c:pt>
                <c:pt idx="29">
                  <c:v>18.427</c:v>
                </c:pt>
                <c:pt idx="30">
                  <c:v>15.064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'Mai19'!$C$4:$AG$4</c:f>
              <c:numCache>
                <c:formatCode>0.0</c:formatCode>
                <c:ptCount val="31"/>
                <c:pt idx="0">
                  <c:v>120</c:v>
                </c:pt>
                <c:pt idx="1">
                  <c:v>47</c:v>
                </c:pt>
                <c:pt idx="2">
                  <c:v>60</c:v>
                </c:pt>
                <c:pt idx="3">
                  <c:v>42</c:v>
                </c:pt>
                <c:pt idx="4">
                  <c:v>45</c:v>
                </c:pt>
                <c:pt idx="5">
                  <c:v>95</c:v>
                </c:pt>
                <c:pt idx="6">
                  <c:v>104</c:v>
                </c:pt>
                <c:pt idx="7">
                  <c:v>22</c:v>
                </c:pt>
                <c:pt idx="8">
                  <c:v>69</c:v>
                </c:pt>
                <c:pt idx="9">
                  <c:v>81</c:v>
                </c:pt>
                <c:pt idx="10">
                  <c:v>50</c:v>
                </c:pt>
                <c:pt idx="11">
                  <c:v>73</c:v>
                </c:pt>
                <c:pt idx="12">
                  <c:v>61</c:v>
                </c:pt>
                <c:pt idx="13">
                  <c:v>128</c:v>
                </c:pt>
                <c:pt idx="14">
                  <c:v>47</c:v>
                </c:pt>
                <c:pt idx="15">
                  <c:v>108</c:v>
                </c:pt>
                <c:pt idx="16">
                  <c:v>67</c:v>
                </c:pt>
                <c:pt idx="17">
                  <c:v>56</c:v>
                </c:pt>
                <c:pt idx="18">
                  <c:v>42</c:v>
                </c:pt>
                <c:pt idx="19">
                  <c:v>19</c:v>
                </c:pt>
                <c:pt idx="20" formatCode="General">
                  <c:v>52</c:v>
                </c:pt>
                <c:pt idx="21" formatCode="General">
                  <c:v>112</c:v>
                </c:pt>
                <c:pt idx="22" formatCode="General">
                  <c:v>121</c:v>
                </c:pt>
                <c:pt idx="23" formatCode="General">
                  <c:v>106</c:v>
                </c:pt>
                <c:pt idx="24" formatCode="General">
                  <c:v>68</c:v>
                </c:pt>
                <c:pt idx="25" formatCode="General">
                  <c:v>53</c:v>
                </c:pt>
                <c:pt idx="26" formatCode="General">
                  <c:v>71</c:v>
                </c:pt>
                <c:pt idx="27" formatCode="General">
                  <c:v>21</c:v>
                </c:pt>
                <c:pt idx="28">
                  <c:v>55</c:v>
                </c:pt>
                <c:pt idx="29">
                  <c:v>121</c:v>
                </c:pt>
                <c:pt idx="30">
                  <c:v>123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02032"/>
        <c:axId val="845900072"/>
        <c:axId val="834213384"/>
      </c:bar3DChart>
      <c:catAx>
        <c:axId val="84590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0007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00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02032"/>
        <c:crossesAt val="1"/>
        <c:crossBetween val="between"/>
      </c:valAx>
      <c:serAx>
        <c:axId val="834213384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0007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Juni 2019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'Jun19'!$C$3:$AG$3</c:f>
              <c:numCache>
                <c:formatCode>0.0</c:formatCode>
                <c:ptCount val="31"/>
                <c:pt idx="0">
                  <c:v>14.473000000000001</c:v>
                </c:pt>
                <c:pt idx="1">
                  <c:v>14.161</c:v>
                </c:pt>
                <c:pt idx="2">
                  <c:v>15.148</c:v>
                </c:pt>
                <c:pt idx="3">
                  <c:v>13.721</c:v>
                </c:pt>
                <c:pt idx="4">
                  <c:v>17.199000000000002</c:v>
                </c:pt>
                <c:pt idx="5">
                  <c:v>6.7249999999999996</c:v>
                </c:pt>
                <c:pt idx="6">
                  <c:v>16.224</c:v>
                </c:pt>
                <c:pt idx="7">
                  <c:v>15.138</c:v>
                </c:pt>
                <c:pt idx="8">
                  <c:v>7.8120000000000003</c:v>
                </c:pt>
                <c:pt idx="9">
                  <c:v>16.192</c:v>
                </c:pt>
                <c:pt idx="10">
                  <c:v>18.283999999999999</c:v>
                </c:pt>
                <c:pt idx="11">
                  <c:v>18.274000000000001</c:v>
                </c:pt>
                <c:pt idx="12">
                  <c:v>14.75</c:v>
                </c:pt>
                <c:pt idx="13">
                  <c:v>15.574999999999999</c:v>
                </c:pt>
                <c:pt idx="14">
                  <c:v>18.111000000000001</c:v>
                </c:pt>
                <c:pt idx="15">
                  <c:v>18.286999999999999</c:v>
                </c:pt>
                <c:pt idx="16">
                  <c:v>12.675000000000001</c:v>
                </c:pt>
                <c:pt idx="17">
                  <c:v>15.476000000000001</c:v>
                </c:pt>
                <c:pt idx="18">
                  <c:v>17.024999999999999</c:v>
                </c:pt>
                <c:pt idx="19">
                  <c:v>18.327000000000002</c:v>
                </c:pt>
                <c:pt idx="20">
                  <c:v>18.248000000000001</c:v>
                </c:pt>
                <c:pt idx="21">
                  <c:v>11.721</c:v>
                </c:pt>
                <c:pt idx="22">
                  <c:v>14.314</c:v>
                </c:pt>
                <c:pt idx="23">
                  <c:v>14.439</c:v>
                </c:pt>
                <c:pt idx="24">
                  <c:v>13.391999999999999</c:v>
                </c:pt>
                <c:pt idx="25">
                  <c:v>13.167</c:v>
                </c:pt>
                <c:pt idx="26">
                  <c:v>13.374000000000001</c:v>
                </c:pt>
                <c:pt idx="27">
                  <c:v>13.742000000000001</c:v>
                </c:pt>
                <c:pt idx="28">
                  <c:v>13.802</c:v>
                </c:pt>
                <c:pt idx="29">
                  <c:v>13.624000000000001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'Jun19'!$C$4:$AG$4</c:f>
              <c:numCache>
                <c:formatCode>0.0</c:formatCode>
                <c:ptCount val="31"/>
                <c:pt idx="0">
                  <c:v>109</c:v>
                </c:pt>
                <c:pt idx="1">
                  <c:v>116</c:v>
                </c:pt>
                <c:pt idx="2">
                  <c:v>80</c:v>
                </c:pt>
                <c:pt idx="3">
                  <c:v>111</c:v>
                </c:pt>
                <c:pt idx="4">
                  <c:v>95</c:v>
                </c:pt>
                <c:pt idx="5">
                  <c:v>23</c:v>
                </c:pt>
                <c:pt idx="6">
                  <c:v>95</c:v>
                </c:pt>
                <c:pt idx="7">
                  <c:v>124</c:v>
                </c:pt>
                <c:pt idx="8">
                  <c:v>23</c:v>
                </c:pt>
                <c:pt idx="9">
                  <c:v>39</c:v>
                </c:pt>
                <c:pt idx="10">
                  <c:v>50</c:v>
                </c:pt>
                <c:pt idx="11">
                  <c:v>72</c:v>
                </c:pt>
                <c:pt idx="12">
                  <c:v>123</c:v>
                </c:pt>
                <c:pt idx="13">
                  <c:v>85</c:v>
                </c:pt>
                <c:pt idx="14">
                  <c:v>76</c:v>
                </c:pt>
                <c:pt idx="15">
                  <c:v>107</c:v>
                </c:pt>
                <c:pt idx="16">
                  <c:v>58</c:v>
                </c:pt>
                <c:pt idx="17">
                  <c:v>90</c:v>
                </c:pt>
                <c:pt idx="18">
                  <c:v>114</c:v>
                </c:pt>
                <c:pt idx="19">
                  <c:v>78</c:v>
                </c:pt>
                <c:pt idx="20" formatCode="General">
                  <c:v>56</c:v>
                </c:pt>
                <c:pt idx="21" formatCode="General">
                  <c:v>75</c:v>
                </c:pt>
                <c:pt idx="22" formatCode="General">
                  <c:v>116</c:v>
                </c:pt>
                <c:pt idx="23" formatCode="General">
                  <c:v>112</c:v>
                </c:pt>
                <c:pt idx="24" formatCode="General">
                  <c:v>110</c:v>
                </c:pt>
                <c:pt idx="25" formatCode="General">
                  <c:v>109</c:v>
                </c:pt>
                <c:pt idx="26" formatCode="General">
                  <c:v>112</c:v>
                </c:pt>
                <c:pt idx="27" formatCode="General">
                  <c:v>114</c:v>
                </c:pt>
                <c:pt idx="28">
                  <c:v>115</c:v>
                </c:pt>
                <c:pt idx="29">
                  <c:v>112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94192"/>
        <c:axId val="845893016"/>
        <c:axId val="834210840"/>
      </c:bar3DChart>
      <c:catAx>
        <c:axId val="84589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9301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93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94192"/>
        <c:crossesAt val="1"/>
        <c:crossBetween val="between"/>
      </c:valAx>
      <c:serAx>
        <c:axId val="83421084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9301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Juli 2019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'Jul19'!$C$3:$AG$3</c:f>
              <c:numCache>
                <c:formatCode>0.0</c:formatCode>
                <c:ptCount val="31"/>
                <c:pt idx="0">
                  <c:v>13.212999999999999</c:v>
                </c:pt>
                <c:pt idx="1">
                  <c:v>18.03</c:v>
                </c:pt>
                <c:pt idx="2">
                  <c:v>15.372</c:v>
                </c:pt>
                <c:pt idx="3">
                  <c:v>18.809999999999999</c:v>
                </c:pt>
                <c:pt idx="4">
                  <c:v>14.755000000000001</c:v>
                </c:pt>
                <c:pt idx="5">
                  <c:v>16.641999999999999</c:v>
                </c:pt>
                <c:pt idx="6">
                  <c:v>18.161999999999999</c:v>
                </c:pt>
                <c:pt idx="7">
                  <c:v>18.015999999999998</c:v>
                </c:pt>
                <c:pt idx="8">
                  <c:v>18.012</c:v>
                </c:pt>
                <c:pt idx="9">
                  <c:v>14.598000000000001</c:v>
                </c:pt>
                <c:pt idx="10">
                  <c:v>11.385999999999999</c:v>
                </c:pt>
                <c:pt idx="11">
                  <c:v>18.408999999999999</c:v>
                </c:pt>
                <c:pt idx="12">
                  <c:v>18.163</c:v>
                </c:pt>
                <c:pt idx="13">
                  <c:v>18.248000000000001</c:v>
                </c:pt>
                <c:pt idx="14">
                  <c:v>12.962</c:v>
                </c:pt>
                <c:pt idx="15">
                  <c:v>15.061999999999999</c:v>
                </c:pt>
                <c:pt idx="16">
                  <c:v>15.307</c:v>
                </c:pt>
                <c:pt idx="17">
                  <c:v>14.324</c:v>
                </c:pt>
                <c:pt idx="18">
                  <c:v>13.959</c:v>
                </c:pt>
                <c:pt idx="19">
                  <c:v>17.952999999999999</c:v>
                </c:pt>
                <c:pt idx="20">
                  <c:v>17.111000000000001</c:v>
                </c:pt>
                <c:pt idx="21">
                  <c:v>14.760999999999999</c:v>
                </c:pt>
                <c:pt idx="22">
                  <c:v>13.359</c:v>
                </c:pt>
                <c:pt idx="23">
                  <c:v>13.156000000000001</c:v>
                </c:pt>
                <c:pt idx="24">
                  <c:v>13.115</c:v>
                </c:pt>
                <c:pt idx="25">
                  <c:v>13.066000000000001</c:v>
                </c:pt>
                <c:pt idx="26">
                  <c:v>16.346</c:v>
                </c:pt>
                <c:pt idx="27">
                  <c:v>3.3290000000000002</c:v>
                </c:pt>
                <c:pt idx="28">
                  <c:v>15.106999999999999</c:v>
                </c:pt>
                <c:pt idx="29">
                  <c:v>14.039</c:v>
                </c:pt>
                <c:pt idx="30">
                  <c:v>18.18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'Jul19'!$C$4:$AG$4</c:f>
              <c:numCache>
                <c:formatCode>0.0</c:formatCode>
                <c:ptCount val="31"/>
                <c:pt idx="0">
                  <c:v>108</c:v>
                </c:pt>
                <c:pt idx="1">
                  <c:v>111</c:v>
                </c:pt>
                <c:pt idx="2">
                  <c:v>85</c:v>
                </c:pt>
                <c:pt idx="3">
                  <c:v>107</c:v>
                </c:pt>
                <c:pt idx="4">
                  <c:v>115</c:v>
                </c:pt>
                <c:pt idx="5">
                  <c:v>60</c:v>
                </c:pt>
                <c:pt idx="6">
                  <c:v>100</c:v>
                </c:pt>
                <c:pt idx="7">
                  <c:v>65</c:v>
                </c:pt>
                <c:pt idx="8">
                  <c:v>93</c:v>
                </c:pt>
                <c:pt idx="9">
                  <c:v>119</c:v>
                </c:pt>
                <c:pt idx="10">
                  <c:v>48</c:v>
                </c:pt>
                <c:pt idx="11">
                  <c:v>66</c:v>
                </c:pt>
                <c:pt idx="12">
                  <c:v>106</c:v>
                </c:pt>
                <c:pt idx="13">
                  <c:v>81</c:v>
                </c:pt>
                <c:pt idx="14">
                  <c:v>39</c:v>
                </c:pt>
                <c:pt idx="15">
                  <c:v>117</c:v>
                </c:pt>
                <c:pt idx="16">
                  <c:v>106</c:v>
                </c:pt>
                <c:pt idx="17">
                  <c:v>104</c:v>
                </c:pt>
                <c:pt idx="18">
                  <c:v>110</c:v>
                </c:pt>
                <c:pt idx="19">
                  <c:v>89</c:v>
                </c:pt>
                <c:pt idx="20" formatCode="General">
                  <c:v>102</c:v>
                </c:pt>
                <c:pt idx="21" formatCode="General">
                  <c:v>98</c:v>
                </c:pt>
                <c:pt idx="22" formatCode="General">
                  <c:v>108</c:v>
                </c:pt>
                <c:pt idx="23" formatCode="General">
                  <c:v>106</c:v>
                </c:pt>
                <c:pt idx="24" formatCode="General">
                  <c:v>96</c:v>
                </c:pt>
                <c:pt idx="25" formatCode="General">
                  <c:v>89</c:v>
                </c:pt>
                <c:pt idx="26" formatCode="General">
                  <c:v>66</c:v>
                </c:pt>
                <c:pt idx="27" formatCode="General">
                  <c:v>16</c:v>
                </c:pt>
                <c:pt idx="28">
                  <c:v>50</c:v>
                </c:pt>
                <c:pt idx="29">
                  <c:v>105</c:v>
                </c:pt>
                <c:pt idx="30">
                  <c:v>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00464"/>
        <c:axId val="845903992"/>
        <c:axId val="834214656"/>
      </c:bar3DChart>
      <c:catAx>
        <c:axId val="84590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0399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03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00464"/>
        <c:crossesAt val="1"/>
        <c:crossBetween val="between"/>
      </c:valAx>
      <c:serAx>
        <c:axId val="834214656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0399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August 2019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'Aug19'!$C$3:$AG$3</c:f>
              <c:numCache>
                <c:formatCode>0.0</c:formatCode>
                <c:ptCount val="31"/>
                <c:pt idx="0">
                  <c:v>14.414</c:v>
                </c:pt>
                <c:pt idx="1">
                  <c:v>18.222000000000001</c:v>
                </c:pt>
                <c:pt idx="2">
                  <c:v>17.109000000000002</c:v>
                </c:pt>
                <c:pt idx="3">
                  <c:v>13.648999999999999</c:v>
                </c:pt>
                <c:pt idx="4">
                  <c:v>18.359000000000002</c:v>
                </c:pt>
                <c:pt idx="5">
                  <c:v>16.559000000000001</c:v>
                </c:pt>
                <c:pt idx="6">
                  <c:v>10.488</c:v>
                </c:pt>
                <c:pt idx="7">
                  <c:v>13.834</c:v>
                </c:pt>
                <c:pt idx="8">
                  <c:v>13.289</c:v>
                </c:pt>
                <c:pt idx="9">
                  <c:v>18.138999999999999</c:v>
                </c:pt>
                <c:pt idx="10">
                  <c:v>16.324999999999999</c:v>
                </c:pt>
                <c:pt idx="11">
                  <c:v>18.274000000000001</c:v>
                </c:pt>
                <c:pt idx="12">
                  <c:v>17.701000000000001</c:v>
                </c:pt>
                <c:pt idx="13">
                  <c:v>14.236000000000001</c:v>
                </c:pt>
                <c:pt idx="14">
                  <c:v>18.231000000000002</c:v>
                </c:pt>
                <c:pt idx="15">
                  <c:v>15.826000000000001</c:v>
                </c:pt>
                <c:pt idx="16">
                  <c:v>18.154</c:v>
                </c:pt>
                <c:pt idx="17">
                  <c:v>14.327999999999999</c:v>
                </c:pt>
                <c:pt idx="18">
                  <c:v>18.186</c:v>
                </c:pt>
                <c:pt idx="19">
                  <c:v>5.9249999999999998</c:v>
                </c:pt>
                <c:pt idx="20">
                  <c:v>17.18</c:v>
                </c:pt>
                <c:pt idx="21">
                  <c:v>17.263999999999999</c:v>
                </c:pt>
                <c:pt idx="22">
                  <c:v>17.907</c:v>
                </c:pt>
                <c:pt idx="23">
                  <c:v>13.298999999999999</c:v>
                </c:pt>
                <c:pt idx="24">
                  <c:v>13.461</c:v>
                </c:pt>
                <c:pt idx="25">
                  <c:v>13.401</c:v>
                </c:pt>
                <c:pt idx="26">
                  <c:v>13.137</c:v>
                </c:pt>
                <c:pt idx="27">
                  <c:v>16.850000000000001</c:v>
                </c:pt>
                <c:pt idx="28">
                  <c:v>13.346</c:v>
                </c:pt>
                <c:pt idx="29">
                  <c:v>12.879</c:v>
                </c:pt>
                <c:pt idx="30">
                  <c:v>13.815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'Aug19'!$C$4:$AG$4</c:f>
              <c:numCache>
                <c:formatCode>0.0</c:formatCode>
                <c:ptCount val="31"/>
                <c:pt idx="0">
                  <c:v>57</c:v>
                </c:pt>
                <c:pt idx="1">
                  <c:v>71</c:v>
                </c:pt>
                <c:pt idx="2">
                  <c:v>97</c:v>
                </c:pt>
                <c:pt idx="3">
                  <c:v>109</c:v>
                </c:pt>
                <c:pt idx="4">
                  <c:v>98</c:v>
                </c:pt>
                <c:pt idx="5">
                  <c:v>58</c:v>
                </c:pt>
                <c:pt idx="6">
                  <c:v>25</c:v>
                </c:pt>
                <c:pt idx="7">
                  <c:v>108</c:v>
                </c:pt>
                <c:pt idx="8">
                  <c:v>94</c:v>
                </c:pt>
                <c:pt idx="9">
                  <c:v>41</c:v>
                </c:pt>
                <c:pt idx="10">
                  <c:v>83</c:v>
                </c:pt>
                <c:pt idx="11">
                  <c:v>40</c:v>
                </c:pt>
                <c:pt idx="12">
                  <c:v>73</c:v>
                </c:pt>
                <c:pt idx="13">
                  <c:v>110</c:v>
                </c:pt>
                <c:pt idx="14">
                  <c:v>90</c:v>
                </c:pt>
                <c:pt idx="15">
                  <c:v>103</c:v>
                </c:pt>
                <c:pt idx="16">
                  <c:v>63</c:v>
                </c:pt>
                <c:pt idx="17">
                  <c:v>102</c:v>
                </c:pt>
                <c:pt idx="18">
                  <c:v>48</c:v>
                </c:pt>
                <c:pt idx="19">
                  <c:v>12</c:v>
                </c:pt>
                <c:pt idx="20" formatCode="General">
                  <c:v>46</c:v>
                </c:pt>
                <c:pt idx="21" formatCode="General">
                  <c:v>83</c:v>
                </c:pt>
                <c:pt idx="22" formatCode="General">
                  <c:v>60</c:v>
                </c:pt>
                <c:pt idx="23" formatCode="General">
                  <c:v>99</c:v>
                </c:pt>
                <c:pt idx="24" formatCode="General">
                  <c:v>103</c:v>
                </c:pt>
                <c:pt idx="25" formatCode="General">
                  <c:v>102</c:v>
                </c:pt>
                <c:pt idx="26" formatCode="General">
                  <c:v>88</c:v>
                </c:pt>
                <c:pt idx="27" formatCode="General">
                  <c:v>89</c:v>
                </c:pt>
                <c:pt idx="28">
                  <c:v>96</c:v>
                </c:pt>
                <c:pt idx="29">
                  <c:v>96</c:v>
                </c:pt>
                <c:pt idx="30">
                  <c:v>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94976"/>
        <c:axId val="845898504"/>
        <c:axId val="834221016"/>
      </c:bar3DChart>
      <c:catAx>
        <c:axId val="8458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9850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9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94976"/>
        <c:crossesAt val="1"/>
        <c:crossBetween val="between"/>
      </c:valAx>
      <c:serAx>
        <c:axId val="834221016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9850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September 2019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'Sep19'!$C$3:$AG$3</c:f>
              <c:numCache>
                <c:formatCode>0.0</c:formatCode>
                <c:ptCount val="31"/>
                <c:pt idx="0">
                  <c:v>17.780999999999999</c:v>
                </c:pt>
                <c:pt idx="1">
                  <c:v>7.2750000000000004</c:v>
                </c:pt>
                <c:pt idx="2">
                  <c:v>13.688000000000001</c:v>
                </c:pt>
                <c:pt idx="3">
                  <c:v>13.141</c:v>
                </c:pt>
                <c:pt idx="4">
                  <c:v>9.3379999999999992</c:v>
                </c:pt>
                <c:pt idx="5">
                  <c:v>3.5739999999999998</c:v>
                </c:pt>
                <c:pt idx="6">
                  <c:v>17.202000000000002</c:v>
                </c:pt>
                <c:pt idx="7">
                  <c:v>15.356</c:v>
                </c:pt>
                <c:pt idx="8">
                  <c:v>14.606999999999999</c:v>
                </c:pt>
                <c:pt idx="9">
                  <c:v>13.555</c:v>
                </c:pt>
                <c:pt idx="10">
                  <c:v>18.326000000000001</c:v>
                </c:pt>
                <c:pt idx="11">
                  <c:v>13.183999999999999</c:v>
                </c:pt>
                <c:pt idx="12">
                  <c:v>12.914</c:v>
                </c:pt>
                <c:pt idx="13">
                  <c:v>14.348000000000001</c:v>
                </c:pt>
                <c:pt idx="14">
                  <c:v>12.42</c:v>
                </c:pt>
                <c:pt idx="15">
                  <c:v>12.023</c:v>
                </c:pt>
                <c:pt idx="16">
                  <c:v>13.192</c:v>
                </c:pt>
                <c:pt idx="17">
                  <c:v>15.432</c:v>
                </c:pt>
                <c:pt idx="18">
                  <c:v>16.257000000000001</c:v>
                </c:pt>
                <c:pt idx="19">
                  <c:v>12.814</c:v>
                </c:pt>
                <c:pt idx="20">
                  <c:v>12.374000000000001</c:v>
                </c:pt>
                <c:pt idx="21">
                  <c:v>17.91</c:v>
                </c:pt>
                <c:pt idx="22">
                  <c:v>16.905999999999999</c:v>
                </c:pt>
                <c:pt idx="23">
                  <c:v>18.227</c:v>
                </c:pt>
                <c:pt idx="24">
                  <c:v>17.530999999999999</c:v>
                </c:pt>
                <c:pt idx="25">
                  <c:v>18.22</c:v>
                </c:pt>
                <c:pt idx="26">
                  <c:v>16.091000000000001</c:v>
                </c:pt>
                <c:pt idx="27">
                  <c:v>14.965</c:v>
                </c:pt>
                <c:pt idx="28">
                  <c:v>12.391999999999999</c:v>
                </c:pt>
                <c:pt idx="29">
                  <c:v>13.904999999999999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'Sep19'!$C$4:$AG$4</c:f>
              <c:numCache>
                <c:formatCode>0.0</c:formatCode>
                <c:ptCount val="31"/>
                <c:pt idx="0">
                  <c:v>42</c:v>
                </c:pt>
                <c:pt idx="1">
                  <c:v>20</c:v>
                </c:pt>
                <c:pt idx="2">
                  <c:v>102</c:v>
                </c:pt>
                <c:pt idx="3">
                  <c:v>98</c:v>
                </c:pt>
                <c:pt idx="4">
                  <c:v>23</c:v>
                </c:pt>
                <c:pt idx="5">
                  <c:v>14</c:v>
                </c:pt>
                <c:pt idx="6">
                  <c:v>70</c:v>
                </c:pt>
                <c:pt idx="7">
                  <c:v>32</c:v>
                </c:pt>
                <c:pt idx="8">
                  <c:v>84</c:v>
                </c:pt>
                <c:pt idx="9">
                  <c:v>84</c:v>
                </c:pt>
                <c:pt idx="10">
                  <c:v>65</c:v>
                </c:pt>
                <c:pt idx="11">
                  <c:v>96</c:v>
                </c:pt>
                <c:pt idx="12">
                  <c:v>94</c:v>
                </c:pt>
                <c:pt idx="13">
                  <c:v>88</c:v>
                </c:pt>
                <c:pt idx="14">
                  <c:v>89</c:v>
                </c:pt>
                <c:pt idx="15">
                  <c:v>86</c:v>
                </c:pt>
                <c:pt idx="16">
                  <c:v>89</c:v>
                </c:pt>
                <c:pt idx="17">
                  <c:v>41</c:v>
                </c:pt>
                <c:pt idx="18">
                  <c:v>89</c:v>
                </c:pt>
                <c:pt idx="19">
                  <c:v>90</c:v>
                </c:pt>
                <c:pt idx="20" formatCode="General">
                  <c:v>82</c:v>
                </c:pt>
                <c:pt idx="21" formatCode="General">
                  <c:v>65</c:v>
                </c:pt>
                <c:pt idx="22" formatCode="General">
                  <c:v>68</c:v>
                </c:pt>
                <c:pt idx="23" formatCode="General">
                  <c:v>32</c:v>
                </c:pt>
                <c:pt idx="24" formatCode="General">
                  <c:v>59</c:v>
                </c:pt>
                <c:pt idx="25" formatCode="General">
                  <c:v>45</c:v>
                </c:pt>
                <c:pt idx="26" formatCode="General">
                  <c:v>78</c:v>
                </c:pt>
                <c:pt idx="27" formatCode="General">
                  <c:v>81</c:v>
                </c:pt>
                <c:pt idx="28">
                  <c:v>88</c:v>
                </c:pt>
                <c:pt idx="29">
                  <c:v>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95760"/>
        <c:axId val="845896544"/>
        <c:axId val="834218896"/>
      </c:bar3DChart>
      <c:catAx>
        <c:axId val="84589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9654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96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95760"/>
        <c:crossesAt val="1"/>
        <c:crossBetween val="between"/>
      </c:valAx>
      <c:serAx>
        <c:axId val="834218896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9654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Oktober 2019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'Okt19'!$C$3:$AG$3</c:f>
              <c:numCache>
                <c:formatCode>0.0</c:formatCode>
                <c:ptCount val="31"/>
                <c:pt idx="0">
                  <c:v>12.452999999999999</c:v>
                </c:pt>
                <c:pt idx="1">
                  <c:v>16.786999999999999</c:v>
                </c:pt>
                <c:pt idx="2">
                  <c:v>13.61</c:v>
                </c:pt>
                <c:pt idx="3">
                  <c:v>4.6479999999999997</c:v>
                </c:pt>
                <c:pt idx="4">
                  <c:v>13.977</c:v>
                </c:pt>
                <c:pt idx="5">
                  <c:v>15.035</c:v>
                </c:pt>
                <c:pt idx="6">
                  <c:v>15.888999999999999</c:v>
                </c:pt>
                <c:pt idx="7">
                  <c:v>15.455</c:v>
                </c:pt>
                <c:pt idx="8">
                  <c:v>10.06</c:v>
                </c:pt>
                <c:pt idx="9">
                  <c:v>17.882000000000001</c:v>
                </c:pt>
                <c:pt idx="10">
                  <c:v>12.215999999999999</c:v>
                </c:pt>
                <c:pt idx="11">
                  <c:v>13.368</c:v>
                </c:pt>
                <c:pt idx="12">
                  <c:v>12.065</c:v>
                </c:pt>
                <c:pt idx="13">
                  <c:v>11.379</c:v>
                </c:pt>
                <c:pt idx="14">
                  <c:v>2.657</c:v>
                </c:pt>
                <c:pt idx="15">
                  <c:v>11.847</c:v>
                </c:pt>
                <c:pt idx="16">
                  <c:v>16.754999999999999</c:v>
                </c:pt>
                <c:pt idx="17">
                  <c:v>13.685</c:v>
                </c:pt>
                <c:pt idx="18">
                  <c:v>15.792999999999999</c:v>
                </c:pt>
                <c:pt idx="19">
                  <c:v>11.622999999999999</c:v>
                </c:pt>
                <c:pt idx="20">
                  <c:v>4.9429999999999996</c:v>
                </c:pt>
                <c:pt idx="21">
                  <c:v>3.5089999999999999</c:v>
                </c:pt>
                <c:pt idx="22">
                  <c:v>11.522</c:v>
                </c:pt>
                <c:pt idx="23">
                  <c:v>11.643000000000001</c:v>
                </c:pt>
                <c:pt idx="24">
                  <c:v>14.968</c:v>
                </c:pt>
                <c:pt idx="25">
                  <c:v>10.840999999999999</c:v>
                </c:pt>
                <c:pt idx="26">
                  <c:v>11.436999999999999</c:v>
                </c:pt>
                <c:pt idx="27">
                  <c:v>4.782</c:v>
                </c:pt>
                <c:pt idx="28">
                  <c:v>3.45</c:v>
                </c:pt>
                <c:pt idx="29">
                  <c:v>4.8940000000000001</c:v>
                </c:pt>
                <c:pt idx="30">
                  <c:v>3.0009999999999999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'Okt19'!$C$4:$AG$4</c:f>
              <c:numCache>
                <c:formatCode>0.0</c:formatCode>
                <c:ptCount val="31"/>
                <c:pt idx="0">
                  <c:v>79</c:v>
                </c:pt>
                <c:pt idx="1">
                  <c:v>36</c:v>
                </c:pt>
                <c:pt idx="2">
                  <c:v>85</c:v>
                </c:pt>
                <c:pt idx="3">
                  <c:v>11</c:v>
                </c:pt>
                <c:pt idx="4">
                  <c:v>35</c:v>
                </c:pt>
                <c:pt idx="5">
                  <c:v>23</c:v>
                </c:pt>
                <c:pt idx="6">
                  <c:v>56</c:v>
                </c:pt>
                <c:pt idx="7">
                  <c:v>44</c:v>
                </c:pt>
                <c:pt idx="8">
                  <c:v>9</c:v>
                </c:pt>
                <c:pt idx="9">
                  <c:v>60</c:v>
                </c:pt>
                <c:pt idx="10">
                  <c:v>81</c:v>
                </c:pt>
                <c:pt idx="11">
                  <c:v>50</c:v>
                </c:pt>
                <c:pt idx="12">
                  <c:v>67</c:v>
                </c:pt>
                <c:pt idx="13">
                  <c:v>74</c:v>
                </c:pt>
                <c:pt idx="14">
                  <c:v>4</c:v>
                </c:pt>
                <c:pt idx="15">
                  <c:v>77</c:v>
                </c:pt>
                <c:pt idx="16">
                  <c:v>55</c:v>
                </c:pt>
                <c:pt idx="17">
                  <c:v>33</c:v>
                </c:pt>
                <c:pt idx="18">
                  <c:v>32</c:v>
                </c:pt>
                <c:pt idx="19">
                  <c:v>32</c:v>
                </c:pt>
                <c:pt idx="20" formatCode="General">
                  <c:v>8</c:v>
                </c:pt>
                <c:pt idx="21" formatCode="General">
                  <c:v>13</c:v>
                </c:pt>
                <c:pt idx="22" formatCode="General">
                  <c:v>33</c:v>
                </c:pt>
                <c:pt idx="23" formatCode="General">
                  <c:v>32</c:v>
                </c:pt>
                <c:pt idx="24" formatCode="General">
                  <c:v>56</c:v>
                </c:pt>
                <c:pt idx="25" formatCode="General">
                  <c:v>67</c:v>
                </c:pt>
                <c:pt idx="26" formatCode="General">
                  <c:v>50</c:v>
                </c:pt>
                <c:pt idx="27" formatCode="General">
                  <c:v>13</c:v>
                </c:pt>
                <c:pt idx="28">
                  <c:v>8</c:v>
                </c:pt>
                <c:pt idx="29">
                  <c:v>11</c:v>
                </c:pt>
                <c:pt idx="30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04776"/>
        <c:axId val="845898896"/>
        <c:axId val="834209568"/>
      </c:bar3DChart>
      <c:catAx>
        <c:axId val="845904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9889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98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04776"/>
        <c:crossesAt val="1"/>
        <c:crossBetween val="between"/>
      </c:valAx>
      <c:serAx>
        <c:axId val="834209568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9889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November 2019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'Nov19'!$C$3:$AG$3</c:f>
              <c:numCache>
                <c:formatCode>0.0</c:formatCode>
                <c:ptCount val="31"/>
                <c:pt idx="0">
                  <c:v>5.6589999999999998</c:v>
                </c:pt>
                <c:pt idx="1">
                  <c:v>14.34</c:v>
                </c:pt>
                <c:pt idx="2">
                  <c:v>4.0529999999999999</c:v>
                </c:pt>
                <c:pt idx="3">
                  <c:v>15.805999999999999</c:v>
                </c:pt>
                <c:pt idx="4">
                  <c:v>14.391</c:v>
                </c:pt>
                <c:pt idx="5">
                  <c:v>14.077999999999999</c:v>
                </c:pt>
                <c:pt idx="6">
                  <c:v>3.089</c:v>
                </c:pt>
                <c:pt idx="7">
                  <c:v>1.748</c:v>
                </c:pt>
                <c:pt idx="8">
                  <c:v>14.895</c:v>
                </c:pt>
                <c:pt idx="9">
                  <c:v>12.234999999999999</c:v>
                </c:pt>
                <c:pt idx="10">
                  <c:v>14.342000000000001</c:v>
                </c:pt>
                <c:pt idx="11">
                  <c:v>10.705</c:v>
                </c:pt>
                <c:pt idx="12">
                  <c:v>13.067</c:v>
                </c:pt>
                <c:pt idx="13">
                  <c:v>3.0569999999999999</c:v>
                </c:pt>
                <c:pt idx="14">
                  <c:v>7.915</c:v>
                </c:pt>
                <c:pt idx="15">
                  <c:v>12.212</c:v>
                </c:pt>
                <c:pt idx="16">
                  <c:v>1.0580000000000001</c:v>
                </c:pt>
                <c:pt idx="17">
                  <c:v>14.43</c:v>
                </c:pt>
                <c:pt idx="18">
                  <c:v>11.044</c:v>
                </c:pt>
                <c:pt idx="19">
                  <c:v>4.0460000000000003</c:v>
                </c:pt>
                <c:pt idx="20">
                  <c:v>1.46</c:v>
                </c:pt>
                <c:pt idx="21">
                  <c:v>9.1050000000000004</c:v>
                </c:pt>
                <c:pt idx="22">
                  <c:v>7.2889999999999997</c:v>
                </c:pt>
                <c:pt idx="23">
                  <c:v>10.738</c:v>
                </c:pt>
                <c:pt idx="24">
                  <c:v>9.2100000000000009</c:v>
                </c:pt>
                <c:pt idx="25">
                  <c:v>6.0449999999999999</c:v>
                </c:pt>
                <c:pt idx="26">
                  <c:v>12.384</c:v>
                </c:pt>
                <c:pt idx="27">
                  <c:v>10.013999999999999</c:v>
                </c:pt>
                <c:pt idx="28">
                  <c:v>4.34</c:v>
                </c:pt>
                <c:pt idx="29">
                  <c:v>12.117000000000001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'Nov19'!$C$4:$AG$4</c:f>
              <c:numCache>
                <c:formatCode>0.0</c:formatCode>
                <c:ptCount val="31"/>
                <c:pt idx="0">
                  <c:v>12</c:v>
                </c:pt>
                <c:pt idx="1">
                  <c:v>27</c:v>
                </c:pt>
                <c:pt idx="2">
                  <c:v>8</c:v>
                </c:pt>
                <c:pt idx="3">
                  <c:v>26</c:v>
                </c:pt>
                <c:pt idx="4">
                  <c:v>37</c:v>
                </c:pt>
                <c:pt idx="5">
                  <c:v>26</c:v>
                </c:pt>
                <c:pt idx="6">
                  <c:v>9</c:v>
                </c:pt>
                <c:pt idx="7">
                  <c:v>5</c:v>
                </c:pt>
                <c:pt idx="8">
                  <c:v>25</c:v>
                </c:pt>
                <c:pt idx="9">
                  <c:v>39</c:v>
                </c:pt>
                <c:pt idx="10">
                  <c:v>27</c:v>
                </c:pt>
                <c:pt idx="11">
                  <c:v>58</c:v>
                </c:pt>
                <c:pt idx="12">
                  <c:v>29</c:v>
                </c:pt>
                <c:pt idx="13">
                  <c:v>9</c:v>
                </c:pt>
                <c:pt idx="14">
                  <c:v>17</c:v>
                </c:pt>
                <c:pt idx="15">
                  <c:v>34</c:v>
                </c:pt>
                <c:pt idx="16">
                  <c:v>3</c:v>
                </c:pt>
                <c:pt idx="17">
                  <c:v>42</c:v>
                </c:pt>
                <c:pt idx="18">
                  <c:v>23</c:v>
                </c:pt>
                <c:pt idx="19">
                  <c:v>13</c:v>
                </c:pt>
                <c:pt idx="20" formatCode="General">
                  <c:v>5</c:v>
                </c:pt>
                <c:pt idx="21" formatCode="General">
                  <c:v>14</c:v>
                </c:pt>
                <c:pt idx="22" formatCode="General">
                  <c:v>19</c:v>
                </c:pt>
                <c:pt idx="23" formatCode="General">
                  <c:v>22</c:v>
                </c:pt>
                <c:pt idx="24" formatCode="General">
                  <c:v>36</c:v>
                </c:pt>
                <c:pt idx="25" formatCode="General">
                  <c:v>15</c:v>
                </c:pt>
                <c:pt idx="26" formatCode="General">
                  <c:v>28</c:v>
                </c:pt>
                <c:pt idx="27" formatCode="General">
                  <c:v>9</c:v>
                </c:pt>
                <c:pt idx="28">
                  <c:v>7</c:v>
                </c:pt>
                <c:pt idx="29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00856"/>
        <c:axId val="845901248"/>
        <c:axId val="834228648"/>
      </c:bar3DChart>
      <c:catAx>
        <c:axId val="845900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0124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01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00856"/>
        <c:crossesAt val="1"/>
        <c:crossBetween val="between"/>
      </c:valAx>
      <c:serAx>
        <c:axId val="834228648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0124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März 2013</a:t>
            </a:r>
          </a:p>
        </c:rich>
      </c:tx>
      <c:layout>
        <c:manualLayout>
          <c:xMode val="edge"/>
          <c:yMode val="edge"/>
          <c:x val="0.29519227545843019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3461538461538458E-2"/>
          <c:y val="0.23842917251051893"/>
          <c:w val="0.7663461538461539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'Mar13'!$A$3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'Mar13'!$C$3:$AG$3</c:f>
              <c:numCache>
                <c:formatCode>0.0</c:formatCode>
                <c:ptCount val="31"/>
                <c:pt idx="0">
                  <c:v>13.749000000000001</c:v>
                </c:pt>
                <c:pt idx="1">
                  <c:v>5.8680000000000003</c:v>
                </c:pt>
                <c:pt idx="2">
                  <c:v>13.396000000000001</c:v>
                </c:pt>
                <c:pt idx="3">
                  <c:v>14.986000000000001</c:v>
                </c:pt>
                <c:pt idx="4">
                  <c:v>15</c:v>
                </c:pt>
                <c:pt idx="5">
                  <c:v>13.881</c:v>
                </c:pt>
                <c:pt idx="6">
                  <c:v>14.026</c:v>
                </c:pt>
                <c:pt idx="7">
                  <c:v>10.041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3.4</c:v>
                </c:pt>
                <c:pt idx="13">
                  <c:v>15</c:v>
                </c:pt>
                <c:pt idx="14">
                  <c:v>15</c:v>
                </c:pt>
                <c:pt idx="15">
                  <c:v>14.449</c:v>
                </c:pt>
                <c:pt idx="16">
                  <c:v>6.8630000000000004</c:v>
                </c:pt>
                <c:pt idx="17">
                  <c:v>2.8029999999999999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14.481</c:v>
                </c:pt>
                <c:pt idx="22">
                  <c:v>15</c:v>
                </c:pt>
                <c:pt idx="23">
                  <c:v>4.4749999999999996</c:v>
                </c:pt>
                <c:pt idx="24">
                  <c:v>4.1289999999999996</c:v>
                </c:pt>
                <c:pt idx="25">
                  <c:v>4.59</c:v>
                </c:pt>
                <c:pt idx="26">
                  <c:v>15</c:v>
                </c:pt>
                <c:pt idx="27">
                  <c:v>4.88</c:v>
                </c:pt>
                <c:pt idx="28">
                  <c:v>8.3529999999999998</c:v>
                </c:pt>
                <c:pt idx="29">
                  <c:v>3.0259999999999998</c:v>
                </c:pt>
                <c:pt idx="30">
                  <c:v>7.9870000000000001</c:v>
                </c:pt>
              </c:numCache>
            </c:numRef>
          </c:val>
        </c:ser>
        <c:ser>
          <c:idx val="1"/>
          <c:order val="1"/>
          <c:tx>
            <c:strRef>
              <c:f>'Mar13'!$A$4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'Mar13'!$C$4:$AG$4</c:f>
              <c:numCache>
                <c:formatCode>0.0</c:formatCode>
                <c:ptCount val="31"/>
                <c:pt idx="0">
                  <c:v>78.8</c:v>
                </c:pt>
                <c:pt idx="1">
                  <c:v>29.7</c:v>
                </c:pt>
                <c:pt idx="2">
                  <c:v>72.900000000000006</c:v>
                </c:pt>
                <c:pt idx="3">
                  <c:v>68</c:v>
                </c:pt>
                <c:pt idx="4">
                  <c:v>46.5</c:v>
                </c:pt>
                <c:pt idx="5">
                  <c:v>26.8</c:v>
                </c:pt>
                <c:pt idx="6">
                  <c:v>49.4</c:v>
                </c:pt>
                <c:pt idx="7">
                  <c:v>31.8</c:v>
                </c:pt>
                <c:pt idx="8">
                  <c:v>63.9</c:v>
                </c:pt>
                <c:pt idx="9">
                  <c:v>61</c:v>
                </c:pt>
                <c:pt idx="10">
                  <c:v>55.3</c:v>
                </c:pt>
                <c:pt idx="11">
                  <c:v>45.4</c:v>
                </c:pt>
                <c:pt idx="12">
                  <c:v>14.3</c:v>
                </c:pt>
                <c:pt idx="13">
                  <c:v>46.2</c:v>
                </c:pt>
                <c:pt idx="14">
                  <c:v>68.099999999999994</c:v>
                </c:pt>
                <c:pt idx="15">
                  <c:v>82</c:v>
                </c:pt>
                <c:pt idx="16">
                  <c:v>29</c:v>
                </c:pt>
                <c:pt idx="17">
                  <c:v>8.6</c:v>
                </c:pt>
                <c:pt idx="18">
                  <c:v>94.1</c:v>
                </c:pt>
                <c:pt idx="19">
                  <c:v>61.7</c:v>
                </c:pt>
                <c:pt idx="20">
                  <c:v>73.599999999999994</c:v>
                </c:pt>
                <c:pt idx="21">
                  <c:v>90.7</c:v>
                </c:pt>
                <c:pt idx="22">
                  <c:v>41.5</c:v>
                </c:pt>
                <c:pt idx="23">
                  <c:v>18.8</c:v>
                </c:pt>
                <c:pt idx="24">
                  <c:v>21.4</c:v>
                </c:pt>
                <c:pt idx="25">
                  <c:v>20.399999999999999</c:v>
                </c:pt>
                <c:pt idx="26">
                  <c:v>59.4</c:v>
                </c:pt>
                <c:pt idx="27">
                  <c:v>20.6</c:v>
                </c:pt>
                <c:pt idx="28">
                  <c:v>22.4</c:v>
                </c:pt>
                <c:pt idx="29">
                  <c:v>12.1</c:v>
                </c:pt>
                <c:pt idx="30">
                  <c:v>20.7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09520"/>
        <c:axId val="845807560"/>
        <c:axId val="834395704"/>
      </c:bar3DChart>
      <c:catAx>
        <c:axId val="84580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0756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807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09520"/>
        <c:crossesAt val="1"/>
        <c:crossBetween val="between"/>
      </c:valAx>
      <c:serAx>
        <c:axId val="834395704"/>
        <c:scaling>
          <c:orientation val="minMax"/>
        </c:scaling>
        <c:delete val="1"/>
        <c:axPos val="b"/>
        <c:majorTickMark val="out"/>
        <c:minorTickMark val="none"/>
        <c:tickLblPos val="nextTo"/>
        <c:crossAx val="84580756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377166931894594"/>
          <c:y val="0.56663083690920002"/>
          <c:w val="0.98647712236571472"/>
          <c:h val="0.63271967764592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Dezember 2019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'Dez19'!$C$3:$AG$3</c:f>
              <c:numCache>
                <c:formatCode>0.0</c:formatCode>
                <c:ptCount val="31"/>
                <c:pt idx="0">
                  <c:v>2.1160000000000001</c:v>
                </c:pt>
                <c:pt idx="1">
                  <c:v>2.9809999999999999</c:v>
                </c:pt>
                <c:pt idx="2">
                  <c:v>9.6959999999999997</c:v>
                </c:pt>
                <c:pt idx="3">
                  <c:v>9.7650000000000006</c:v>
                </c:pt>
                <c:pt idx="4">
                  <c:v>2.9020000000000001</c:v>
                </c:pt>
                <c:pt idx="5">
                  <c:v>10.817</c:v>
                </c:pt>
                <c:pt idx="6">
                  <c:v>12.132999999999999</c:v>
                </c:pt>
                <c:pt idx="7">
                  <c:v>10.507999999999999</c:v>
                </c:pt>
                <c:pt idx="8">
                  <c:v>6.6420000000000003</c:v>
                </c:pt>
                <c:pt idx="9">
                  <c:v>10.071999999999999</c:v>
                </c:pt>
                <c:pt idx="10">
                  <c:v>2.0030000000000001</c:v>
                </c:pt>
                <c:pt idx="11">
                  <c:v>9.7070000000000007</c:v>
                </c:pt>
                <c:pt idx="12">
                  <c:v>11.302</c:v>
                </c:pt>
                <c:pt idx="13">
                  <c:v>11.002000000000001</c:v>
                </c:pt>
                <c:pt idx="14">
                  <c:v>7.7460000000000004</c:v>
                </c:pt>
                <c:pt idx="15">
                  <c:v>7.4480000000000004</c:v>
                </c:pt>
                <c:pt idx="16">
                  <c:v>4.7619999999999996</c:v>
                </c:pt>
                <c:pt idx="17">
                  <c:v>10.285</c:v>
                </c:pt>
                <c:pt idx="18">
                  <c:v>11.404999999999999</c:v>
                </c:pt>
                <c:pt idx="19">
                  <c:v>0.77700000000000002</c:v>
                </c:pt>
                <c:pt idx="20">
                  <c:v>12.096</c:v>
                </c:pt>
                <c:pt idx="21">
                  <c:v>10.47</c:v>
                </c:pt>
                <c:pt idx="22">
                  <c:v>9.8030000000000008</c:v>
                </c:pt>
                <c:pt idx="23">
                  <c:v>9.9250000000000007</c:v>
                </c:pt>
                <c:pt idx="24">
                  <c:v>11.739000000000001</c:v>
                </c:pt>
                <c:pt idx="25">
                  <c:v>8.6920000000000002</c:v>
                </c:pt>
                <c:pt idx="26">
                  <c:v>8.7210000000000001</c:v>
                </c:pt>
                <c:pt idx="27">
                  <c:v>9.85</c:v>
                </c:pt>
                <c:pt idx="28">
                  <c:v>10.250999999999999</c:v>
                </c:pt>
                <c:pt idx="29">
                  <c:v>2.0539999999999998</c:v>
                </c:pt>
                <c:pt idx="30">
                  <c:v>3.1379999999999999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'Dez19'!$C$4:$AG$4</c:f>
              <c:numCache>
                <c:formatCode>0.0</c:formatCode>
                <c:ptCount val="31"/>
                <c:pt idx="0">
                  <c:v>3</c:v>
                </c:pt>
                <c:pt idx="1">
                  <c:v>7</c:v>
                </c:pt>
                <c:pt idx="2">
                  <c:v>40</c:v>
                </c:pt>
                <c:pt idx="3">
                  <c:v>25</c:v>
                </c:pt>
                <c:pt idx="4">
                  <c:v>8</c:v>
                </c:pt>
                <c:pt idx="5">
                  <c:v>20</c:v>
                </c:pt>
                <c:pt idx="6">
                  <c:v>32</c:v>
                </c:pt>
                <c:pt idx="7">
                  <c:v>36</c:v>
                </c:pt>
                <c:pt idx="8">
                  <c:v>9</c:v>
                </c:pt>
                <c:pt idx="9">
                  <c:v>47</c:v>
                </c:pt>
                <c:pt idx="10">
                  <c:v>5</c:v>
                </c:pt>
                <c:pt idx="11">
                  <c:v>41</c:v>
                </c:pt>
                <c:pt idx="12">
                  <c:v>18</c:v>
                </c:pt>
                <c:pt idx="13">
                  <c:v>23</c:v>
                </c:pt>
                <c:pt idx="14">
                  <c:v>19</c:v>
                </c:pt>
                <c:pt idx="15">
                  <c:v>19</c:v>
                </c:pt>
                <c:pt idx="16">
                  <c:v>8</c:v>
                </c:pt>
                <c:pt idx="17">
                  <c:v>23</c:v>
                </c:pt>
                <c:pt idx="18">
                  <c:v>31</c:v>
                </c:pt>
                <c:pt idx="19">
                  <c:v>1</c:v>
                </c:pt>
                <c:pt idx="20" formatCode="General">
                  <c:v>33</c:v>
                </c:pt>
                <c:pt idx="21" formatCode="General">
                  <c:v>8</c:v>
                </c:pt>
                <c:pt idx="22" formatCode="General">
                  <c:v>13</c:v>
                </c:pt>
                <c:pt idx="23" formatCode="General">
                  <c:v>6</c:v>
                </c:pt>
                <c:pt idx="24" formatCode="General">
                  <c:v>30</c:v>
                </c:pt>
                <c:pt idx="25" formatCode="General">
                  <c:v>15</c:v>
                </c:pt>
                <c:pt idx="26" formatCode="General">
                  <c:v>13</c:v>
                </c:pt>
                <c:pt idx="27" formatCode="General">
                  <c:v>34</c:v>
                </c:pt>
                <c:pt idx="28">
                  <c:v>21</c:v>
                </c:pt>
                <c:pt idx="29">
                  <c:v>7</c:v>
                </c:pt>
                <c:pt idx="30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02424"/>
        <c:axId val="845901640"/>
        <c:axId val="834221440"/>
      </c:bar3DChart>
      <c:catAx>
        <c:axId val="845902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0164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01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02424"/>
        <c:crossesAt val="1"/>
        <c:crossBetween val="between"/>
      </c:valAx>
      <c:serAx>
        <c:axId val="83422144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0164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Januar 2020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'Jan20'!$C$3:$AG$3</c:f>
              <c:numCache>
                <c:formatCode>0.0</c:formatCode>
                <c:ptCount val="31"/>
                <c:pt idx="0">
                  <c:v>1.71</c:v>
                </c:pt>
                <c:pt idx="1">
                  <c:v>1.7569999999999999</c:v>
                </c:pt>
                <c:pt idx="2">
                  <c:v>9.1349999999999998</c:v>
                </c:pt>
                <c:pt idx="3">
                  <c:v>11.08</c:v>
                </c:pt>
                <c:pt idx="4">
                  <c:v>9.0779999999999994</c:v>
                </c:pt>
                <c:pt idx="5">
                  <c:v>9.2620000000000005</c:v>
                </c:pt>
                <c:pt idx="6">
                  <c:v>9.673</c:v>
                </c:pt>
                <c:pt idx="7">
                  <c:v>10.063000000000001</c:v>
                </c:pt>
                <c:pt idx="8">
                  <c:v>10.420999999999999</c:v>
                </c:pt>
                <c:pt idx="9">
                  <c:v>12.577</c:v>
                </c:pt>
                <c:pt idx="10">
                  <c:v>9.2919999999999998</c:v>
                </c:pt>
                <c:pt idx="11">
                  <c:v>9.7270000000000003</c:v>
                </c:pt>
                <c:pt idx="12">
                  <c:v>8.2420000000000009</c:v>
                </c:pt>
                <c:pt idx="13">
                  <c:v>9.7230000000000008</c:v>
                </c:pt>
                <c:pt idx="14">
                  <c:v>9.952</c:v>
                </c:pt>
                <c:pt idx="15">
                  <c:v>9.2859999999999996</c:v>
                </c:pt>
                <c:pt idx="16">
                  <c:v>9.2119999999999997</c:v>
                </c:pt>
                <c:pt idx="17">
                  <c:v>12.705</c:v>
                </c:pt>
                <c:pt idx="18">
                  <c:v>10.933</c:v>
                </c:pt>
                <c:pt idx="19">
                  <c:v>9.9779999999999998</c:v>
                </c:pt>
                <c:pt idx="20">
                  <c:v>10.054</c:v>
                </c:pt>
                <c:pt idx="21">
                  <c:v>9.8810000000000002</c:v>
                </c:pt>
                <c:pt idx="22">
                  <c:v>2.1859999999999999</c:v>
                </c:pt>
                <c:pt idx="23">
                  <c:v>8.8239999999999998</c:v>
                </c:pt>
                <c:pt idx="24">
                  <c:v>9.0540000000000003</c:v>
                </c:pt>
                <c:pt idx="25">
                  <c:v>11.007</c:v>
                </c:pt>
                <c:pt idx="26">
                  <c:v>8.8439999999999994</c:v>
                </c:pt>
                <c:pt idx="27">
                  <c:v>1.5149999999999999</c:v>
                </c:pt>
                <c:pt idx="28">
                  <c:v>10.207000000000001</c:v>
                </c:pt>
                <c:pt idx="29">
                  <c:v>11.807</c:v>
                </c:pt>
                <c:pt idx="30">
                  <c:v>13.315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'Jan20'!$C$4:$AG$4</c:f>
              <c:numCache>
                <c:formatCode>0.0</c:formatCode>
                <c:ptCount val="31"/>
                <c:pt idx="0">
                  <c:v>5</c:v>
                </c:pt>
                <c:pt idx="1">
                  <c:v>5</c:v>
                </c:pt>
                <c:pt idx="2">
                  <c:v>17</c:v>
                </c:pt>
                <c:pt idx="3">
                  <c:v>19</c:v>
                </c:pt>
                <c:pt idx="4">
                  <c:v>45</c:v>
                </c:pt>
                <c:pt idx="5">
                  <c:v>49</c:v>
                </c:pt>
                <c:pt idx="6">
                  <c:v>38</c:v>
                </c:pt>
                <c:pt idx="7">
                  <c:v>47</c:v>
                </c:pt>
                <c:pt idx="8">
                  <c:v>41</c:v>
                </c:pt>
                <c:pt idx="9">
                  <c:v>41</c:v>
                </c:pt>
                <c:pt idx="10">
                  <c:v>48</c:v>
                </c:pt>
                <c:pt idx="11">
                  <c:v>49</c:v>
                </c:pt>
                <c:pt idx="12">
                  <c:v>28</c:v>
                </c:pt>
                <c:pt idx="13">
                  <c:v>48</c:v>
                </c:pt>
                <c:pt idx="14">
                  <c:v>49</c:v>
                </c:pt>
                <c:pt idx="15">
                  <c:v>51</c:v>
                </c:pt>
                <c:pt idx="16">
                  <c:v>16</c:v>
                </c:pt>
                <c:pt idx="17">
                  <c:v>45</c:v>
                </c:pt>
                <c:pt idx="18">
                  <c:v>29</c:v>
                </c:pt>
                <c:pt idx="19">
                  <c:v>52</c:v>
                </c:pt>
                <c:pt idx="20" formatCode="General">
                  <c:v>54</c:v>
                </c:pt>
                <c:pt idx="21" formatCode="General">
                  <c:v>53</c:v>
                </c:pt>
                <c:pt idx="22" formatCode="General">
                  <c:v>7</c:v>
                </c:pt>
                <c:pt idx="23" formatCode="General">
                  <c:v>22</c:v>
                </c:pt>
                <c:pt idx="24" formatCode="General">
                  <c:v>42</c:v>
                </c:pt>
                <c:pt idx="25" formatCode="General">
                  <c:v>28</c:v>
                </c:pt>
                <c:pt idx="26" formatCode="General">
                  <c:v>26</c:v>
                </c:pt>
                <c:pt idx="27" formatCode="General">
                  <c:v>3</c:v>
                </c:pt>
                <c:pt idx="28" formatCode="General">
                  <c:v>11</c:v>
                </c:pt>
                <c:pt idx="29" formatCode="General">
                  <c:v>39</c:v>
                </c:pt>
                <c:pt idx="30">
                  <c:v>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899680"/>
        <c:axId val="845902816"/>
        <c:axId val="834232888"/>
      </c:bar3DChart>
      <c:catAx>
        <c:axId val="84589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0281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02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99680"/>
        <c:crossesAt val="1"/>
        <c:crossBetween val="between"/>
      </c:valAx>
      <c:serAx>
        <c:axId val="834232888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0281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Februar 2020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'Feb20'!$C$3:$AG$3</c:f>
              <c:numCache>
                <c:formatCode>0.0</c:formatCode>
                <c:ptCount val="31"/>
                <c:pt idx="0">
                  <c:v>13.18</c:v>
                </c:pt>
                <c:pt idx="1">
                  <c:v>2.8610000000000002</c:v>
                </c:pt>
                <c:pt idx="2">
                  <c:v>8.9130000000000003</c:v>
                </c:pt>
                <c:pt idx="3">
                  <c:v>15.97</c:v>
                </c:pt>
                <c:pt idx="4">
                  <c:v>14.321999999999999</c:v>
                </c:pt>
                <c:pt idx="5">
                  <c:v>13.401999999999999</c:v>
                </c:pt>
                <c:pt idx="6">
                  <c:v>11.579000000000001</c:v>
                </c:pt>
                <c:pt idx="7">
                  <c:v>12.731</c:v>
                </c:pt>
                <c:pt idx="8">
                  <c:v>11.657</c:v>
                </c:pt>
                <c:pt idx="9">
                  <c:v>15.772</c:v>
                </c:pt>
                <c:pt idx="10">
                  <c:v>4.2290000000000001</c:v>
                </c:pt>
                <c:pt idx="11">
                  <c:v>16.951000000000001</c:v>
                </c:pt>
                <c:pt idx="12">
                  <c:v>10.419</c:v>
                </c:pt>
                <c:pt idx="13">
                  <c:v>18.027999999999999</c:v>
                </c:pt>
                <c:pt idx="14">
                  <c:v>13.102</c:v>
                </c:pt>
                <c:pt idx="15">
                  <c:v>12.367000000000001</c:v>
                </c:pt>
                <c:pt idx="16">
                  <c:v>5.0270000000000001</c:v>
                </c:pt>
                <c:pt idx="17">
                  <c:v>14.881</c:v>
                </c:pt>
                <c:pt idx="18">
                  <c:v>18.093</c:v>
                </c:pt>
                <c:pt idx="19">
                  <c:v>13.757</c:v>
                </c:pt>
                <c:pt idx="20">
                  <c:v>13.813000000000001</c:v>
                </c:pt>
                <c:pt idx="21">
                  <c:v>12.583</c:v>
                </c:pt>
                <c:pt idx="22">
                  <c:v>16.699000000000002</c:v>
                </c:pt>
                <c:pt idx="23">
                  <c:v>12.147</c:v>
                </c:pt>
                <c:pt idx="24">
                  <c:v>10.026999999999999</c:v>
                </c:pt>
                <c:pt idx="25">
                  <c:v>18.204000000000001</c:v>
                </c:pt>
                <c:pt idx="26">
                  <c:v>9.4740000000000002</c:v>
                </c:pt>
                <c:pt idx="27">
                  <c:v>14.337999999999999</c:v>
                </c:pt>
                <c:pt idx="28">
                  <c:v>15.497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'Feb20'!$C$4:$AG$4</c:f>
              <c:numCache>
                <c:formatCode>0</c:formatCode>
                <c:ptCount val="31"/>
                <c:pt idx="0">
                  <c:v>23</c:v>
                </c:pt>
                <c:pt idx="1">
                  <c:v>6</c:v>
                </c:pt>
                <c:pt idx="2">
                  <c:v>13</c:v>
                </c:pt>
                <c:pt idx="3">
                  <c:v>21</c:v>
                </c:pt>
                <c:pt idx="4">
                  <c:v>48</c:v>
                </c:pt>
                <c:pt idx="5">
                  <c:v>61</c:v>
                </c:pt>
                <c:pt idx="6">
                  <c:v>69</c:v>
                </c:pt>
                <c:pt idx="7">
                  <c:v>57</c:v>
                </c:pt>
                <c:pt idx="8">
                  <c:v>54</c:v>
                </c:pt>
                <c:pt idx="9">
                  <c:v>32</c:v>
                </c:pt>
                <c:pt idx="10">
                  <c:v>21</c:v>
                </c:pt>
                <c:pt idx="11">
                  <c:v>52</c:v>
                </c:pt>
                <c:pt idx="12">
                  <c:v>26</c:v>
                </c:pt>
                <c:pt idx="13">
                  <c:v>53</c:v>
                </c:pt>
                <c:pt idx="14">
                  <c:v>70</c:v>
                </c:pt>
                <c:pt idx="15">
                  <c:v>40</c:v>
                </c:pt>
                <c:pt idx="16">
                  <c:v>17</c:v>
                </c:pt>
                <c:pt idx="17">
                  <c:v>77</c:v>
                </c:pt>
                <c:pt idx="18">
                  <c:v>33</c:v>
                </c:pt>
                <c:pt idx="19">
                  <c:v>74</c:v>
                </c:pt>
                <c:pt idx="20">
                  <c:v>65</c:v>
                </c:pt>
                <c:pt idx="21">
                  <c:v>78</c:v>
                </c:pt>
                <c:pt idx="22">
                  <c:v>27</c:v>
                </c:pt>
                <c:pt idx="23">
                  <c:v>80</c:v>
                </c:pt>
                <c:pt idx="24">
                  <c:v>29</c:v>
                </c:pt>
                <c:pt idx="25">
                  <c:v>31</c:v>
                </c:pt>
                <c:pt idx="26">
                  <c:v>5</c:v>
                </c:pt>
                <c:pt idx="27">
                  <c:v>74</c:v>
                </c:pt>
                <c:pt idx="28">
                  <c:v>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04384"/>
        <c:axId val="845905168"/>
        <c:axId val="834227800"/>
      </c:bar3DChart>
      <c:catAx>
        <c:axId val="84590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0516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05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04384"/>
        <c:crossesAt val="1"/>
        <c:crossBetween val="between"/>
      </c:valAx>
      <c:serAx>
        <c:axId val="83422780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0516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März 2020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'Mar20'!$C$3:$AG$3</c:f>
              <c:numCache>
                <c:formatCode>0.0</c:formatCode>
                <c:ptCount val="31"/>
                <c:pt idx="0">
                  <c:v>14.673</c:v>
                </c:pt>
                <c:pt idx="1">
                  <c:v>2.657</c:v>
                </c:pt>
                <c:pt idx="2">
                  <c:v>18.053000000000001</c:v>
                </c:pt>
                <c:pt idx="3">
                  <c:v>17.725999999999999</c:v>
                </c:pt>
                <c:pt idx="4">
                  <c:v>3.8879999999999999</c:v>
                </c:pt>
                <c:pt idx="5">
                  <c:v>18.102</c:v>
                </c:pt>
                <c:pt idx="6">
                  <c:v>18.045000000000002</c:v>
                </c:pt>
                <c:pt idx="7">
                  <c:v>14.731</c:v>
                </c:pt>
                <c:pt idx="8">
                  <c:v>17.481999999999999</c:v>
                </c:pt>
                <c:pt idx="9">
                  <c:v>2.085</c:v>
                </c:pt>
                <c:pt idx="10">
                  <c:v>18.448</c:v>
                </c:pt>
                <c:pt idx="11">
                  <c:v>17.100999999999999</c:v>
                </c:pt>
                <c:pt idx="12">
                  <c:v>17.774999999999999</c:v>
                </c:pt>
                <c:pt idx="13">
                  <c:v>18.173999999999999</c:v>
                </c:pt>
                <c:pt idx="14">
                  <c:v>13.614000000000001</c:v>
                </c:pt>
                <c:pt idx="15">
                  <c:v>13.544</c:v>
                </c:pt>
                <c:pt idx="16">
                  <c:v>16.454000000000001</c:v>
                </c:pt>
                <c:pt idx="17">
                  <c:v>13.231999999999999</c:v>
                </c:pt>
                <c:pt idx="18">
                  <c:v>13.206</c:v>
                </c:pt>
                <c:pt idx="19">
                  <c:v>14.951000000000001</c:v>
                </c:pt>
                <c:pt idx="20">
                  <c:v>13.375999999999999</c:v>
                </c:pt>
                <c:pt idx="21">
                  <c:v>5.7080000000000002</c:v>
                </c:pt>
                <c:pt idx="22">
                  <c:v>16.146999999999998</c:v>
                </c:pt>
                <c:pt idx="23">
                  <c:v>15.266999999999999</c:v>
                </c:pt>
                <c:pt idx="24">
                  <c:v>15.512</c:v>
                </c:pt>
                <c:pt idx="25">
                  <c:v>15.115</c:v>
                </c:pt>
                <c:pt idx="26">
                  <c:v>15.14</c:v>
                </c:pt>
                <c:pt idx="27">
                  <c:v>13.689</c:v>
                </c:pt>
                <c:pt idx="28">
                  <c:v>11.895</c:v>
                </c:pt>
                <c:pt idx="29">
                  <c:v>18.134</c:v>
                </c:pt>
                <c:pt idx="30">
                  <c:v>15.583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'Mar20'!$C$4:$AG$4</c:f>
              <c:numCache>
                <c:formatCode>0</c:formatCode>
                <c:ptCount val="31"/>
                <c:pt idx="0">
                  <c:v>75</c:v>
                </c:pt>
                <c:pt idx="1">
                  <c:v>9</c:v>
                </c:pt>
                <c:pt idx="2">
                  <c:v>63</c:v>
                </c:pt>
                <c:pt idx="3">
                  <c:v>74</c:v>
                </c:pt>
                <c:pt idx="4">
                  <c:v>14</c:v>
                </c:pt>
                <c:pt idx="5">
                  <c:v>31</c:v>
                </c:pt>
                <c:pt idx="6">
                  <c:v>44</c:v>
                </c:pt>
                <c:pt idx="7">
                  <c:v>84</c:v>
                </c:pt>
                <c:pt idx="8">
                  <c:v>46</c:v>
                </c:pt>
                <c:pt idx="9">
                  <c:v>9</c:v>
                </c:pt>
                <c:pt idx="10">
                  <c:v>77</c:v>
                </c:pt>
                <c:pt idx="11">
                  <c:v>45</c:v>
                </c:pt>
                <c:pt idx="12">
                  <c:v>31</c:v>
                </c:pt>
                <c:pt idx="13">
                  <c:v>43</c:v>
                </c:pt>
                <c:pt idx="14">
                  <c:v>95</c:v>
                </c:pt>
                <c:pt idx="15">
                  <c:v>91</c:v>
                </c:pt>
                <c:pt idx="16">
                  <c:v>87</c:v>
                </c:pt>
                <c:pt idx="17">
                  <c:v>91</c:v>
                </c:pt>
                <c:pt idx="18">
                  <c:v>80</c:v>
                </c:pt>
                <c:pt idx="19">
                  <c:v>61</c:v>
                </c:pt>
                <c:pt idx="20">
                  <c:v>90</c:v>
                </c:pt>
                <c:pt idx="21">
                  <c:v>22</c:v>
                </c:pt>
                <c:pt idx="22">
                  <c:v>96</c:v>
                </c:pt>
                <c:pt idx="23">
                  <c:v>107</c:v>
                </c:pt>
                <c:pt idx="24">
                  <c:v>84</c:v>
                </c:pt>
                <c:pt idx="25">
                  <c:v>96</c:v>
                </c:pt>
                <c:pt idx="26">
                  <c:v>87</c:v>
                </c:pt>
                <c:pt idx="27">
                  <c:v>93</c:v>
                </c:pt>
                <c:pt idx="28">
                  <c:v>29</c:v>
                </c:pt>
                <c:pt idx="29">
                  <c:v>57</c:v>
                </c:pt>
                <c:pt idx="30">
                  <c:v>113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06736"/>
        <c:axId val="845909088"/>
        <c:axId val="834221864"/>
      </c:bar3DChart>
      <c:catAx>
        <c:axId val="84590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0908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09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06736"/>
        <c:crossesAt val="1"/>
        <c:crossBetween val="between"/>
      </c:valAx>
      <c:serAx>
        <c:axId val="834221864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0908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April 2020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'Apr20'!$C$3:$AG$3</c:f>
              <c:numCache>
                <c:formatCode>0.0</c:formatCode>
                <c:ptCount val="31"/>
                <c:pt idx="0">
                  <c:v>14.515000000000001</c:v>
                </c:pt>
                <c:pt idx="1">
                  <c:v>14.516</c:v>
                </c:pt>
                <c:pt idx="2">
                  <c:v>14.475</c:v>
                </c:pt>
                <c:pt idx="3">
                  <c:v>14.481999999999999</c:v>
                </c:pt>
                <c:pt idx="4">
                  <c:v>14.362</c:v>
                </c:pt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'Apr20'!$C$4:$AG$4</c:f>
              <c:numCache>
                <c:formatCode>0</c:formatCode>
                <c:ptCount val="31"/>
                <c:pt idx="0">
                  <c:v>108</c:v>
                </c:pt>
                <c:pt idx="1">
                  <c:v>106</c:v>
                </c:pt>
                <c:pt idx="2">
                  <c:v>106</c:v>
                </c:pt>
                <c:pt idx="3">
                  <c:v>105</c:v>
                </c:pt>
                <c:pt idx="4">
                  <c:v>106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16536"/>
        <c:axId val="845907128"/>
        <c:axId val="834230344"/>
      </c:bar3DChart>
      <c:catAx>
        <c:axId val="845916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0712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07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16536"/>
        <c:crossesAt val="1"/>
        <c:crossBetween val="between"/>
      </c:valAx>
      <c:serAx>
        <c:axId val="834230344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0712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Mai 2020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'Mai20'!$C$3:$AG$3</c:f>
              <c:numCache>
                <c:formatCode>0.0</c:formatCode>
                <c:ptCount val="31"/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'Mai20'!$C$4:$AG$4</c:f>
              <c:numCache>
                <c:formatCode>0</c:formatCode>
                <c:ptCount val="3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12616"/>
        <c:axId val="845917320"/>
        <c:axId val="834222288"/>
      </c:bar3DChart>
      <c:catAx>
        <c:axId val="845912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1732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17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12616"/>
        <c:crossesAt val="1"/>
        <c:crossBetween val="between"/>
      </c:valAx>
      <c:serAx>
        <c:axId val="834222288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1732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Juni 2020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'Jun20'!$C$3:$AG$3</c:f>
              <c:numCache>
                <c:formatCode>0.0</c:formatCode>
                <c:ptCount val="31"/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'Jun20'!$C$4:$AG$4</c:f>
              <c:numCache>
                <c:formatCode>0</c:formatCode>
                <c:ptCount val="3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06344"/>
        <c:axId val="845913400"/>
        <c:axId val="834229920"/>
      </c:bar3DChart>
      <c:catAx>
        <c:axId val="845906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1340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13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06344"/>
        <c:crossesAt val="1"/>
        <c:crossBetween val="between"/>
      </c:valAx>
      <c:serAx>
        <c:axId val="83422992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1340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Juli 2020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'Jul20'!$C$3:$AG$3</c:f>
              <c:numCache>
                <c:formatCode>0.0</c:formatCode>
                <c:ptCount val="31"/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'Jul20'!$C$4:$AG$4</c:f>
              <c:numCache>
                <c:formatCode>0</c:formatCode>
                <c:ptCount val="3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11440"/>
        <c:axId val="845916144"/>
        <c:axId val="834223560"/>
      </c:bar3DChart>
      <c:catAx>
        <c:axId val="84591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1614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16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11440"/>
        <c:crossesAt val="1"/>
        <c:crossBetween val="between"/>
      </c:valAx>
      <c:serAx>
        <c:axId val="83422356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1614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August 2020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'Aug20'!$C$3:$AG$3</c:f>
              <c:numCache>
                <c:formatCode>0.0</c:formatCode>
                <c:ptCount val="31"/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'Aug20'!$C$4:$AG$4</c:f>
              <c:numCache>
                <c:formatCode>0</c:formatCode>
                <c:ptCount val="3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13792"/>
        <c:axId val="845907520"/>
        <c:axId val="834224832"/>
      </c:bar3DChart>
      <c:catAx>
        <c:axId val="84591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0752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07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13792"/>
        <c:crossesAt val="1"/>
        <c:crossBetween val="between"/>
      </c:valAx>
      <c:serAx>
        <c:axId val="83422483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0752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18.6 kWp PV-Anlage Oberstufenzentrum 
Stromproduktion September 2020</a:t>
            </a:r>
          </a:p>
        </c:rich>
      </c:tx>
      <c:layout>
        <c:manualLayout>
          <c:xMode val="edge"/>
          <c:yMode val="edge"/>
          <c:x val="0.31277538779053016"/>
          <c:y val="3.0855534986620716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33073002595418E-2"/>
          <c:y val="0.2370266479663394"/>
          <c:w val="0.73303996293362939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'Sep20'!$C$3:$AG$3</c:f>
              <c:numCache>
                <c:formatCode>0.0</c:formatCode>
                <c:ptCount val="31"/>
              </c:numCache>
            </c:numRef>
          </c:val>
        </c:ser>
        <c:ser>
          <c:idx val="1"/>
          <c:order val="1"/>
          <c:tx>
            <c:strRef>
              <c:f>'Jul14'!$A$4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'Sep20'!$C$4:$AG$4</c:f>
              <c:numCache>
                <c:formatCode>0</c:formatCode>
                <c:ptCount val="3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910656"/>
        <c:axId val="845905560"/>
        <c:axId val="834226952"/>
      </c:bar3DChart>
      <c:catAx>
        <c:axId val="84591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0556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905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10656"/>
        <c:crossesAt val="1"/>
        <c:crossBetween val="between"/>
      </c:valAx>
      <c:serAx>
        <c:axId val="834226952"/>
        <c:scaling>
          <c:orientation val="minMax"/>
        </c:scaling>
        <c:delete val="1"/>
        <c:axPos val="b"/>
        <c:majorTickMark val="out"/>
        <c:minorTickMark val="none"/>
        <c:tickLblPos val="nextTo"/>
        <c:crossAx val="84590556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574911863827672"/>
          <c:y val="0.56663083690920002"/>
          <c:w val="0.13664601096460571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9.xml"/><Relationship Id="rId1" Type="http://schemas.openxmlformats.org/officeDocument/2006/relationships/chart" Target="../charts/chart138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15</xdr:row>
      <xdr:rowOff>7620</xdr:rowOff>
    </xdr:from>
    <xdr:to>
      <xdr:col>27</xdr:col>
      <xdr:colOff>22860</xdr:colOff>
      <xdr:row>48</xdr:row>
      <xdr:rowOff>160020</xdr:rowOff>
    </xdr:to>
    <xdr:graphicFrame macro="">
      <xdr:nvGraphicFramePr>
        <xdr:cNvPr id="159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50</xdr:row>
      <xdr:rowOff>0</xdr:rowOff>
    </xdr:from>
    <xdr:to>
      <xdr:col>27</xdr:col>
      <xdr:colOff>0</xdr:colOff>
      <xdr:row>77</xdr:row>
      <xdr:rowOff>7620</xdr:rowOff>
    </xdr:to>
    <xdr:graphicFrame macro="">
      <xdr:nvGraphicFramePr>
        <xdr:cNvPr id="1600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167640</xdr:rowOff>
    </xdr:from>
    <xdr:to>
      <xdr:col>25</xdr:col>
      <xdr:colOff>68580</xdr:colOff>
      <xdr:row>50</xdr:row>
      <xdr:rowOff>160020</xdr:rowOff>
    </xdr:to>
    <xdr:graphicFrame macro="">
      <xdr:nvGraphicFramePr>
        <xdr:cNvPr id="1052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167640</xdr:rowOff>
    </xdr:from>
    <xdr:to>
      <xdr:col>25</xdr:col>
      <xdr:colOff>68580</xdr:colOff>
      <xdr:row>50</xdr:row>
      <xdr:rowOff>160020</xdr:rowOff>
    </xdr:to>
    <xdr:graphicFrame macro="">
      <xdr:nvGraphicFramePr>
        <xdr:cNvPr id="1155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167640</xdr:rowOff>
    </xdr:from>
    <xdr:to>
      <xdr:col>25</xdr:col>
      <xdr:colOff>68580</xdr:colOff>
      <xdr:row>50</xdr:row>
      <xdr:rowOff>160020</xdr:rowOff>
    </xdr:to>
    <xdr:graphicFrame macro="">
      <xdr:nvGraphicFramePr>
        <xdr:cNvPr id="1257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167640</xdr:rowOff>
    </xdr:from>
    <xdr:to>
      <xdr:col>25</xdr:col>
      <xdr:colOff>68580</xdr:colOff>
      <xdr:row>50</xdr:row>
      <xdr:rowOff>160020</xdr:rowOff>
    </xdr:to>
    <xdr:graphicFrame macro="">
      <xdr:nvGraphicFramePr>
        <xdr:cNvPr id="13600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167640</xdr:rowOff>
    </xdr:from>
    <xdr:to>
      <xdr:col>25</xdr:col>
      <xdr:colOff>68580</xdr:colOff>
      <xdr:row>50</xdr:row>
      <xdr:rowOff>160020</xdr:rowOff>
    </xdr:to>
    <xdr:graphicFrame macro="">
      <xdr:nvGraphicFramePr>
        <xdr:cNvPr id="1462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167640</xdr:rowOff>
    </xdr:from>
    <xdr:to>
      <xdr:col>25</xdr:col>
      <xdr:colOff>68580</xdr:colOff>
      <xdr:row>50</xdr:row>
      <xdr:rowOff>160020</xdr:rowOff>
    </xdr:to>
    <xdr:graphicFrame macro="">
      <xdr:nvGraphicFramePr>
        <xdr:cNvPr id="1564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1341120</xdr:colOff>
      <xdr:row>8</xdr:row>
      <xdr:rowOff>121920</xdr:rowOff>
    </xdr:from>
    <xdr:to>
      <xdr:col>25</xdr:col>
      <xdr:colOff>53340</xdr:colOff>
      <xdr:row>50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1667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1769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18720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1974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0.38875</cdr:x>
      <cdr:y>0.53316</cdr:y>
    </cdr:from>
    <cdr:to>
      <cdr:x>0.39544</cdr:x>
      <cdr:y>0.57296</cdr:y>
    </cdr:to>
    <cdr:sp macro="" textlink="" fLocksText="0">
      <cdr:nvSpPr>
        <cdr:cNvPr id="20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50384" y="2909107"/>
          <a:ext cx="71366" cy="2160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360" tIns="22680" rIns="27360" bIns="22680" anchor="ctr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0.3838</cdr:x>
      <cdr:y>0.53317</cdr:y>
    </cdr:from>
    <cdr:to>
      <cdr:x>0.38974</cdr:x>
      <cdr:y>0.57124</cdr:y>
    </cdr:to>
    <cdr:sp macro="" textlink="" fLocksText="0">
      <cdr:nvSpPr>
        <cdr:cNvPr id="20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7520" y="2905057"/>
          <a:ext cx="63437" cy="2146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360" tIns="22680" rIns="27360" bIns="22680" anchor="ctr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0.4227</cdr:x>
      <cdr:y>0.429</cdr:y>
    </cdr:from>
    <cdr:to>
      <cdr:x>0.42964</cdr:x>
      <cdr:y>0.46806</cdr:y>
    </cdr:to>
    <cdr:sp macro="" textlink="">
      <cdr:nvSpPr>
        <cdr:cNvPr id="205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12501" y="2332585"/>
          <a:ext cx="71366" cy="2160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2076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2179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2281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23840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2486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2588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2691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2793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28960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2998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167640</xdr:rowOff>
    </xdr:from>
    <xdr:to>
      <xdr:col>25</xdr:col>
      <xdr:colOff>68580</xdr:colOff>
      <xdr:row>50</xdr:row>
      <xdr:rowOff>160020</xdr:rowOff>
    </xdr:to>
    <xdr:graphicFrame macro="">
      <xdr:nvGraphicFramePr>
        <xdr:cNvPr id="3360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3100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3203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330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34080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3510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3612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3715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3817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39200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4022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167640</xdr:rowOff>
    </xdr:from>
    <xdr:to>
      <xdr:col>25</xdr:col>
      <xdr:colOff>68580</xdr:colOff>
      <xdr:row>50</xdr:row>
      <xdr:rowOff>160020</xdr:rowOff>
    </xdr:to>
    <xdr:graphicFrame macro="">
      <xdr:nvGraphicFramePr>
        <xdr:cNvPr id="438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4124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4227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4329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44320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4534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4636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4739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4841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49440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5046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167640</xdr:rowOff>
    </xdr:from>
    <xdr:to>
      <xdr:col>25</xdr:col>
      <xdr:colOff>68580</xdr:colOff>
      <xdr:row>50</xdr:row>
      <xdr:rowOff>160020</xdr:rowOff>
    </xdr:to>
    <xdr:graphicFrame macro="">
      <xdr:nvGraphicFramePr>
        <xdr:cNvPr id="540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5353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54560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5558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5660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5763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586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59680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6070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106680</xdr:rowOff>
    </xdr:from>
    <xdr:to>
      <xdr:col>25</xdr:col>
      <xdr:colOff>68580</xdr:colOff>
      <xdr:row>50</xdr:row>
      <xdr:rowOff>99060</xdr:rowOff>
    </xdr:to>
    <xdr:graphicFrame macro="">
      <xdr:nvGraphicFramePr>
        <xdr:cNvPr id="6172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6275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167640</xdr:rowOff>
    </xdr:from>
    <xdr:to>
      <xdr:col>25</xdr:col>
      <xdr:colOff>68580</xdr:colOff>
      <xdr:row>50</xdr:row>
      <xdr:rowOff>160020</xdr:rowOff>
    </xdr:to>
    <xdr:graphicFrame macro="">
      <xdr:nvGraphicFramePr>
        <xdr:cNvPr id="643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6377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64800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6582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6684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6787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6889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69920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7094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7196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7299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167640</xdr:rowOff>
    </xdr:from>
    <xdr:to>
      <xdr:col>25</xdr:col>
      <xdr:colOff>68580</xdr:colOff>
      <xdr:row>50</xdr:row>
      <xdr:rowOff>160020</xdr:rowOff>
    </xdr:to>
    <xdr:graphicFrame macro="">
      <xdr:nvGraphicFramePr>
        <xdr:cNvPr id="74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7401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150759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39805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626708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895914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1062721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1323940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1627552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1887850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18347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167640</xdr:rowOff>
    </xdr:from>
    <xdr:to>
      <xdr:col>25</xdr:col>
      <xdr:colOff>68580</xdr:colOff>
      <xdr:row>50</xdr:row>
      <xdr:rowOff>160020</xdr:rowOff>
    </xdr:to>
    <xdr:graphicFrame macro="">
      <xdr:nvGraphicFramePr>
        <xdr:cNvPr id="8480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8</xdr:row>
      <xdr:rowOff>167640</xdr:rowOff>
    </xdr:from>
    <xdr:to>
      <xdr:col>25</xdr:col>
      <xdr:colOff>68580</xdr:colOff>
      <xdr:row>50</xdr:row>
      <xdr:rowOff>160020</xdr:rowOff>
    </xdr:to>
    <xdr:graphicFrame macro="">
      <xdr:nvGraphicFramePr>
        <xdr:cNvPr id="950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25</xdr:col>
      <xdr:colOff>68580</xdr:colOff>
      <xdr:row>49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stats\old\Oberstufenzentrum%20tem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Sep12"/>
      <sheetName val="Okt12"/>
      <sheetName val="Nov12"/>
      <sheetName val="Dez12"/>
      <sheetName val="Jan13"/>
      <sheetName val="Feb13"/>
      <sheetName val="Mar13"/>
      <sheetName val="Apr13"/>
      <sheetName val="Mai13"/>
      <sheetName val="Jun13"/>
      <sheetName val="Jul13"/>
      <sheetName val="Aug13"/>
      <sheetName val="Sep13"/>
      <sheetName val="Okt13"/>
      <sheetName val="Nov13"/>
      <sheetName val="Dez13"/>
      <sheetName val="Jan14"/>
      <sheetName val="Feb14"/>
      <sheetName val="Mar14"/>
      <sheetName val="Apr14"/>
      <sheetName val="Mai14"/>
      <sheetName val="Jun14"/>
      <sheetName val="Jul14"/>
      <sheetName val="Aug14"/>
      <sheetName val="Sep14"/>
      <sheetName val="Okt14"/>
      <sheetName val="Nov14"/>
      <sheetName val="Dez14"/>
      <sheetName val="Jan15"/>
      <sheetName val="Feb15"/>
      <sheetName val="Mar15"/>
      <sheetName val="Apr15"/>
      <sheetName val="Mai15"/>
      <sheetName val="Jun15"/>
      <sheetName val="Jul15"/>
      <sheetName val="Aug15"/>
      <sheetName val="Sep15"/>
      <sheetName val="Okt15"/>
      <sheetName val="Nov15"/>
      <sheetName val="Dez15"/>
      <sheetName val="Jan16"/>
      <sheetName val="Feb16"/>
      <sheetName val="Mar16"/>
      <sheetName val="Apr16"/>
      <sheetName val="Mai16"/>
      <sheetName val="Jun16"/>
      <sheetName val="Jul16"/>
      <sheetName val="Aug16"/>
      <sheetName val="Sep16"/>
      <sheetName val="Okt16"/>
      <sheetName val="Nov16"/>
      <sheetName val="Dez16"/>
      <sheetName val="Jan17"/>
      <sheetName val="Feb17"/>
      <sheetName val="Mar17"/>
      <sheetName val="Apr17"/>
      <sheetName val="Mai17"/>
      <sheetName val="Jun17"/>
      <sheetName val="Jul17"/>
      <sheetName val="Aug17"/>
      <sheetName val="Sep17"/>
      <sheetName val="Okt17"/>
      <sheetName val="Nov17"/>
      <sheetName val="Dez17"/>
      <sheetName val="Jan18"/>
      <sheetName val="Feb18"/>
      <sheetName val="Mar18"/>
      <sheetName val="Apr18"/>
      <sheetName val="Mai18"/>
      <sheetName val="Jun18"/>
      <sheetName val="Jul18"/>
      <sheetName val="Aug18"/>
      <sheetName val="Sep18"/>
      <sheetName val="Okt18"/>
      <sheetName val="Nov18"/>
      <sheetName val="Dez18"/>
      <sheetName val="Jan19"/>
      <sheetName val="Feb19"/>
      <sheetName val="Mar19"/>
      <sheetName val="Apr19"/>
      <sheetName val="Mai19"/>
      <sheetName val="Jun19"/>
      <sheetName val="Jul19"/>
      <sheetName val="Aug19"/>
      <sheetName val="Sep19"/>
      <sheetName val="Okt19"/>
      <sheetName val="Nov19"/>
      <sheetName val="Dez19"/>
      <sheetName val="Jan20"/>
      <sheetName val="Feb20"/>
      <sheetName val="Mar20"/>
      <sheetName val="Apr20"/>
      <sheetName val="Mai20"/>
      <sheetName val="Jun20"/>
      <sheetName val="Jul20"/>
      <sheetName val="Aug20"/>
      <sheetName val="Sep20"/>
      <sheetName val="Okt20"/>
      <sheetName val="Nov20"/>
      <sheetName val="Dez20"/>
      <sheetName val="Jan21"/>
      <sheetName val="Feb21"/>
      <sheetName val="Mar21"/>
      <sheetName val="Apr21"/>
      <sheetName val="Mai21"/>
      <sheetName val="Jun21"/>
      <sheetName val="Jul21"/>
      <sheetName val="Aug21"/>
      <sheetName val="Sep21"/>
      <sheetName val="Okt21"/>
      <sheetName val="Nov21"/>
      <sheetName val="Dez21"/>
      <sheetName val="Jan22"/>
      <sheetName val="Feb22"/>
      <sheetName val="Mar22"/>
      <sheetName val="Apr22"/>
      <sheetName val="Mai22"/>
      <sheetName val="Jun22"/>
      <sheetName val="Jul22"/>
      <sheetName val="Aug22"/>
      <sheetName val="Sep22"/>
      <sheetName val="Okt22"/>
      <sheetName val="Nov22"/>
      <sheetName val="Dez22"/>
      <sheetName val="Jan23"/>
      <sheetName val="Feb23"/>
      <sheetName val="Mar23"/>
      <sheetName val="Apr23"/>
      <sheetName val="Mai23"/>
      <sheetName val="Jun23"/>
      <sheetName val="Jul23"/>
      <sheetName val="Aug23"/>
      <sheetName val="Sep23"/>
      <sheetName val="Okt23"/>
      <sheetName val="Nov23"/>
      <sheetName val="Dez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A3" t="str">
            <v>Tageshöchst (kW)</v>
          </cell>
        </row>
        <row r="4">
          <cell r="A4" t="str">
            <v>PV Produktion (kWh)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3">
          <cell r="C3">
            <v>4.84</v>
          </cell>
          <cell r="D3">
            <v>0</v>
          </cell>
          <cell r="E3">
            <v>0.15</v>
          </cell>
          <cell r="F3">
            <v>2.1999999999999999E-2</v>
          </cell>
          <cell r="G3">
            <v>0.28499999999999998</v>
          </cell>
          <cell r="H3">
            <v>0.91300000000000003</v>
          </cell>
          <cell r="I3">
            <v>0.99299999999999999</v>
          </cell>
          <cell r="J3">
            <v>0.128</v>
          </cell>
          <cell r="K3">
            <v>1.55</v>
          </cell>
          <cell r="L3">
            <v>28.9</v>
          </cell>
          <cell r="M3">
            <v>18.3</v>
          </cell>
          <cell r="N3">
            <v>7.75</v>
          </cell>
          <cell r="O3">
            <v>35.200000000000003</v>
          </cell>
          <cell r="P3">
            <v>7.06</v>
          </cell>
          <cell r="Q3">
            <v>23.6</v>
          </cell>
          <cell r="R3">
            <v>22.4</v>
          </cell>
          <cell r="S3">
            <v>5.94</v>
          </cell>
          <cell r="T3">
            <v>10.199999999999999</v>
          </cell>
          <cell r="U3">
            <v>26.5</v>
          </cell>
          <cell r="V3">
            <v>30</v>
          </cell>
          <cell r="W3">
            <v>8.52</v>
          </cell>
          <cell r="X3">
            <v>8</v>
          </cell>
          <cell r="Y3">
            <v>22.5</v>
          </cell>
          <cell r="Z3">
            <v>27.3</v>
          </cell>
          <cell r="AA3">
            <v>21.9</v>
          </cell>
          <cell r="AB3">
            <v>23.6</v>
          </cell>
          <cell r="AC3">
            <v>24.4</v>
          </cell>
          <cell r="AD3">
            <v>16.399999999999999</v>
          </cell>
          <cell r="AE3">
            <v>26.1</v>
          </cell>
          <cell r="AF3">
            <v>22.4</v>
          </cell>
          <cell r="AG3">
            <v>31.2</v>
          </cell>
        </row>
        <row r="4">
          <cell r="C4">
            <v>11.4</v>
          </cell>
          <cell r="D4">
            <v>0</v>
          </cell>
          <cell r="E4">
            <v>0.13</v>
          </cell>
          <cell r="F4">
            <v>0</v>
          </cell>
          <cell r="G4">
            <v>0.47</v>
          </cell>
          <cell r="H4">
            <v>1.86</v>
          </cell>
          <cell r="I4">
            <v>3.21</v>
          </cell>
          <cell r="J4">
            <v>0.14000000000000001</v>
          </cell>
          <cell r="K4">
            <v>3.05</v>
          </cell>
          <cell r="L4">
            <v>42.9</v>
          </cell>
          <cell r="M4">
            <v>18.2</v>
          </cell>
          <cell r="N4">
            <v>23</v>
          </cell>
          <cell r="O4">
            <v>28.2</v>
          </cell>
          <cell r="P4">
            <v>22.9</v>
          </cell>
          <cell r="Q4">
            <v>90.3</v>
          </cell>
          <cell r="R4">
            <v>96.2</v>
          </cell>
          <cell r="S4">
            <v>24.5</v>
          </cell>
          <cell r="T4">
            <v>40.9</v>
          </cell>
          <cell r="U4">
            <v>70.400000000000006</v>
          </cell>
          <cell r="V4">
            <v>39.9</v>
          </cell>
          <cell r="W4">
            <v>13.2</v>
          </cell>
          <cell r="X4">
            <v>25.4</v>
          </cell>
          <cell r="Y4">
            <v>87.7</v>
          </cell>
          <cell r="Z4">
            <v>64.599999999999994</v>
          </cell>
          <cell r="AA4">
            <v>97.4</v>
          </cell>
          <cell r="AB4">
            <v>76.3</v>
          </cell>
          <cell r="AC4">
            <v>95.3</v>
          </cell>
          <cell r="AD4">
            <v>42.5</v>
          </cell>
          <cell r="AE4">
            <v>57.1</v>
          </cell>
          <cell r="AF4">
            <v>93.2</v>
          </cell>
          <cell r="AG4">
            <v>48.4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5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6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7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8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9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0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1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4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5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6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7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8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9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20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21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2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23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24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25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26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27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28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29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30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31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3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33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34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35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36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7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38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H23"/>
  <sheetViews>
    <sheetView topLeftCell="DT1" workbookViewId="0">
      <selection activeCell="EZ10" sqref="EZ10"/>
    </sheetView>
  </sheetViews>
  <sheetFormatPr baseColWidth="10" defaultRowHeight="13.2" x14ac:dyDescent="0.25"/>
  <cols>
    <col min="1" max="1" width="23.109375" customWidth="1"/>
    <col min="2" max="29" width="6.109375" customWidth="1"/>
    <col min="30" max="30" width="6.88671875" bestFit="1" customWidth="1"/>
    <col min="31" max="41" width="6.109375" customWidth="1"/>
    <col min="42" max="42" width="6.88671875" bestFit="1" customWidth="1"/>
    <col min="43" max="44" width="6.109375" customWidth="1"/>
    <col min="45" max="46" width="6" customWidth="1"/>
    <col min="47" max="47" width="6.88671875" bestFit="1" customWidth="1"/>
    <col min="48" max="48" width="6" customWidth="1"/>
    <col min="49" max="49" width="6.88671875" bestFit="1" customWidth="1"/>
    <col min="50" max="53" width="6" customWidth="1"/>
    <col min="54" max="61" width="6.88671875" bestFit="1" customWidth="1"/>
    <col min="62" max="62" width="7" bestFit="1" customWidth="1"/>
    <col min="63" max="64" width="6.88671875" bestFit="1" customWidth="1"/>
    <col min="65" max="156" width="7" bestFit="1" customWidth="1"/>
    <col min="157" max="157" width="3.109375" customWidth="1"/>
    <col min="158" max="158" width="7.88671875" customWidth="1"/>
    <col min="159" max="159" width="11.5546875" customWidth="1"/>
    <col min="160" max="160" width="10.6640625" customWidth="1"/>
    <col min="161" max="161" width="9.33203125" customWidth="1"/>
    <col min="162" max="162" width="18.33203125" customWidth="1"/>
    <col min="163" max="164" width="9.33203125" customWidth="1"/>
  </cols>
  <sheetData>
    <row r="2" spans="1:164" ht="21" x14ac:dyDescent="0.4">
      <c r="B2" s="1" t="s">
        <v>0</v>
      </c>
    </row>
    <row r="5" spans="1:164" x14ac:dyDescent="0.25">
      <c r="FB5" s="2" t="s">
        <v>1</v>
      </c>
      <c r="FC5" s="3" t="s">
        <v>107</v>
      </c>
      <c r="FD5" s="2"/>
      <c r="FE5" s="2"/>
      <c r="FF5" s="2"/>
      <c r="FG5" s="2"/>
      <c r="FH5" s="2"/>
    </row>
    <row r="6" spans="1:164" s="7" customFormat="1" x14ac:dyDescent="0.25">
      <c r="B6" s="15">
        <v>2012</v>
      </c>
      <c r="C6" s="15"/>
      <c r="D6" s="15"/>
      <c r="E6" s="15"/>
      <c r="F6" s="15">
        <v>2013</v>
      </c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>
        <v>2014</v>
      </c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>
        <v>2015</v>
      </c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>
        <v>2016</v>
      </c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>
        <v>2017</v>
      </c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>
        <v>2018</v>
      </c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>
        <v>2019</v>
      </c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>
        <v>2020</v>
      </c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>
        <v>2021</v>
      </c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>
        <v>2022</v>
      </c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>
        <f>DJ6+1</f>
        <v>2023</v>
      </c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>
        <f>DV6+1</f>
        <v>2024</v>
      </c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>
        <f>EH6+1</f>
        <v>2025</v>
      </c>
      <c r="EU6" s="15"/>
      <c r="EV6" s="15"/>
      <c r="EW6" s="15"/>
      <c r="EX6" s="15"/>
      <c r="EY6" s="15"/>
      <c r="EZ6" s="15"/>
      <c r="FB6" s="24" t="s">
        <v>2</v>
      </c>
      <c r="FC6" s="24" t="s">
        <v>2</v>
      </c>
      <c r="FD6" s="24"/>
      <c r="FG6" s="25"/>
    </row>
    <row r="7" spans="1:164" x14ac:dyDescent="0.25">
      <c r="B7" s="5" t="s">
        <v>3</v>
      </c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  <c r="N7" s="19" t="s">
        <v>44</v>
      </c>
      <c r="O7" s="19" t="s">
        <v>15</v>
      </c>
      <c r="P7" s="19" t="s">
        <v>25</v>
      </c>
      <c r="Q7" s="19" t="s">
        <v>24</v>
      </c>
      <c r="R7" s="19" t="s">
        <v>26</v>
      </c>
      <c r="S7" s="19" t="s">
        <v>27</v>
      </c>
      <c r="T7" s="19" t="s">
        <v>28</v>
      </c>
      <c r="U7" s="19" t="s">
        <v>29</v>
      </c>
      <c r="V7" s="19" t="s">
        <v>30</v>
      </c>
      <c r="W7" s="19" t="s">
        <v>31</v>
      </c>
      <c r="X7" s="19" t="s">
        <v>32</v>
      </c>
      <c r="Y7" s="19" t="s">
        <v>33</v>
      </c>
      <c r="Z7" s="19" t="s">
        <v>34</v>
      </c>
      <c r="AA7" s="19" t="s">
        <v>35</v>
      </c>
      <c r="AB7" s="19" t="s">
        <v>36</v>
      </c>
      <c r="AC7" s="19" t="s">
        <v>37</v>
      </c>
      <c r="AD7" s="19" t="s">
        <v>38</v>
      </c>
      <c r="AE7" s="19" t="s">
        <v>39</v>
      </c>
      <c r="AF7" s="19" t="s">
        <v>40</v>
      </c>
      <c r="AG7" s="19" t="s">
        <v>41</v>
      </c>
      <c r="AH7" s="19" t="s">
        <v>42</v>
      </c>
      <c r="AI7" s="19" t="s">
        <v>43</v>
      </c>
      <c r="AJ7" s="19" t="s">
        <v>45</v>
      </c>
      <c r="AK7" s="19" t="s">
        <v>46</v>
      </c>
      <c r="AL7" s="19" t="s">
        <v>47</v>
      </c>
      <c r="AM7" s="19" t="s">
        <v>48</v>
      </c>
      <c r="AN7" s="19" t="s">
        <v>49</v>
      </c>
      <c r="AO7" s="19" t="s">
        <v>50</v>
      </c>
      <c r="AP7" s="19" t="s">
        <v>51</v>
      </c>
      <c r="AQ7" s="19" t="s">
        <v>52</v>
      </c>
      <c r="AR7" s="19" t="s">
        <v>53</v>
      </c>
      <c r="AS7" s="19" t="s">
        <v>54</v>
      </c>
      <c r="AT7" s="19" t="s">
        <v>55</v>
      </c>
      <c r="AU7" s="19" t="s">
        <v>56</v>
      </c>
      <c r="AV7" s="19" t="s">
        <v>57</v>
      </c>
      <c r="AW7" s="19" t="s">
        <v>59</v>
      </c>
      <c r="AX7" s="19" t="s">
        <v>60</v>
      </c>
      <c r="AY7" s="19" t="s">
        <v>61</v>
      </c>
      <c r="AZ7" s="19" t="s">
        <v>67</v>
      </c>
      <c r="BA7" s="19" t="s">
        <v>68</v>
      </c>
      <c r="BB7" s="19" t="s">
        <v>69</v>
      </c>
      <c r="BC7" s="19" t="s">
        <v>70</v>
      </c>
      <c r="BD7" s="19" t="s">
        <v>71</v>
      </c>
      <c r="BE7" s="19" t="s">
        <v>72</v>
      </c>
      <c r="BF7" s="19" t="s">
        <v>73</v>
      </c>
      <c r="BG7" s="19" t="s">
        <v>74</v>
      </c>
      <c r="BH7" s="19" t="s">
        <v>75</v>
      </c>
      <c r="BI7" s="19" t="s">
        <v>76</v>
      </c>
      <c r="BJ7" s="19" t="s">
        <v>77</v>
      </c>
      <c r="BK7" s="19" t="s">
        <v>78</v>
      </c>
      <c r="BL7" s="19" t="s">
        <v>79</v>
      </c>
      <c r="BM7" s="19" t="s">
        <v>80</v>
      </c>
      <c r="BN7" s="19" t="s">
        <v>81</v>
      </c>
      <c r="BO7" s="19" t="s">
        <v>82</v>
      </c>
      <c r="BP7" s="19" t="s">
        <v>83</v>
      </c>
      <c r="BQ7" s="19" t="s">
        <v>84</v>
      </c>
      <c r="BR7" s="19" t="s">
        <v>85</v>
      </c>
      <c r="BS7" s="19" t="s">
        <v>86</v>
      </c>
      <c r="BT7" s="19" t="s">
        <v>87</v>
      </c>
      <c r="BU7" s="19" t="s">
        <v>88</v>
      </c>
      <c r="BV7" s="19" t="s">
        <v>89</v>
      </c>
      <c r="BW7" s="19" t="s">
        <v>90</v>
      </c>
      <c r="BX7" s="19" t="s">
        <v>91</v>
      </c>
      <c r="BY7" s="19" t="s">
        <v>92</v>
      </c>
      <c r="BZ7" s="19" t="s">
        <v>93</v>
      </c>
      <c r="CA7" s="19" t="s">
        <v>94</v>
      </c>
      <c r="CB7" s="19" t="s">
        <v>95</v>
      </c>
      <c r="CC7" s="19" t="s">
        <v>96</v>
      </c>
      <c r="CD7" s="19" t="s">
        <v>97</v>
      </c>
      <c r="CE7" s="19" t="s">
        <v>98</v>
      </c>
      <c r="CF7" s="19" t="s">
        <v>99</v>
      </c>
      <c r="CG7" s="19" t="s">
        <v>100</v>
      </c>
      <c r="CH7" s="19" t="s">
        <v>101</v>
      </c>
      <c r="CI7" s="19" t="s">
        <v>102</v>
      </c>
      <c r="CJ7" s="19" t="s">
        <v>103</v>
      </c>
      <c r="CK7" s="19" t="s">
        <v>104</v>
      </c>
      <c r="CL7" s="19" t="s">
        <v>105</v>
      </c>
      <c r="CM7" s="19" t="s">
        <v>106</v>
      </c>
      <c r="CN7" s="19" t="s">
        <v>108</v>
      </c>
      <c r="CO7" s="19" t="s">
        <v>109</v>
      </c>
      <c r="CP7" s="19" t="s">
        <v>110</v>
      </c>
      <c r="CQ7" s="19" t="s">
        <v>111</v>
      </c>
      <c r="CR7" s="19" t="s">
        <v>112</v>
      </c>
      <c r="CS7" s="19" t="s">
        <v>113</v>
      </c>
      <c r="CT7" s="19" t="s">
        <v>114</v>
      </c>
      <c r="CU7" s="19" t="s">
        <v>115</v>
      </c>
      <c r="CV7" s="19" t="s">
        <v>116</v>
      </c>
      <c r="CW7" s="19" t="s">
        <v>117</v>
      </c>
      <c r="CX7" s="19" t="s">
        <v>118</v>
      </c>
      <c r="CY7" s="19" t="s">
        <v>119</v>
      </c>
      <c r="CZ7" s="19" t="s">
        <v>120</v>
      </c>
      <c r="DA7" s="19" t="s">
        <v>121</v>
      </c>
      <c r="DB7" s="19" t="s">
        <v>122</v>
      </c>
      <c r="DC7" s="19" t="s">
        <v>123</v>
      </c>
      <c r="DD7" s="19" t="s">
        <v>124</v>
      </c>
      <c r="DE7" s="19" t="s">
        <v>125</v>
      </c>
      <c r="DF7" s="19" t="s">
        <v>126</v>
      </c>
      <c r="DG7" s="19" t="s">
        <v>127</v>
      </c>
      <c r="DH7" s="19" t="s">
        <v>128</v>
      </c>
      <c r="DI7" s="19" t="s">
        <v>129</v>
      </c>
      <c r="DJ7" s="19" t="s">
        <v>130</v>
      </c>
      <c r="DK7" s="19" t="s">
        <v>131</v>
      </c>
      <c r="DL7" s="19" t="s">
        <v>132</v>
      </c>
      <c r="DM7" s="19" t="s">
        <v>133</v>
      </c>
      <c r="DN7" s="19" t="s">
        <v>134</v>
      </c>
      <c r="DO7" s="19" t="s">
        <v>135</v>
      </c>
      <c r="DP7" s="19" t="s">
        <v>136</v>
      </c>
      <c r="DQ7" s="19" t="s">
        <v>137</v>
      </c>
      <c r="DR7" s="19" t="s">
        <v>138</v>
      </c>
      <c r="DS7" s="19" t="s">
        <v>139</v>
      </c>
      <c r="DT7" s="19" t="s">
        <v>140</v>
      </c>
      <c r="DU7" s="19" t="s">
        <v>141</v>
      </c>
      <c r="DV7" s="19" t="s">
        <v>142</v>
      </c>
      <c r="DW7" s="19" t="s">
        <v>143</v>
      </c>
      <c r="DX7" s="19" t="s">
        <v>144</v>
      </c>
      <c r="DY7" s="19" t="s">
        <v>145</v>
      </c>
      <c r="DZ7" s="19" t="s">
        <v>146</v>
      </c>
      <c r="EA7" s="19" t="s">
        <v>147</v>
      </c>
      <c r="EB7" s="19" t="s">
        <v>148</v>
      </c>
      <c r="EC7" s="19" t="s">
        <v>149</v>
      </c>
      <c r="ED7" s="19" t="s">
        <v>150</v>
      </c>
      <c r="EE7" s="19" t="s">
        <v>151</v>
      </c>
      <c r="EF7" s="19" t="s">
        <v>152</v>
      </c>
      <c r="EG7" s="19" t="s">
        <v>153</v>
      </c>
      <c r="EH7" s="19" t="s">
        <v>154</v>
      </c>
      <c r="EI7" s="19" t="s">
        <v>155</v>
      </c>
      <c r="EJ7" s="19" t="s">
        <v>156</v>
      </c>
      <c r="EK7" s="19" t="s">
        <v>157</v>
      </c>
      <c r="EL7" s="19" t="s">
        <v>158</v>
      </c>
      <c r="EM7" s="19" t="s">
        <v>159</v>
      </c>
      <c r="EN7" s="19" t="s">
        <v>160</v>
      </c>
      <c r="EO7" s="19" t="s">
        <v>161</v>
      </c>
      <c r="EP7" s="19" t="s">
        <v>162</v>
      </c>
      <c r="EQ7" s="19" t="s">
        <v>163</v>
      </c>
      <c r="ER7" s="19" t="s">
        <v>164</v>
      </c>
      <c r="ES7" s="19" t="s">
        <v>165</v>
      </c>
      <c r="ET7" s="19" t="s">
        <v>166</v>
      </c>
      <c r="EU7" s="19" t="s">
        <v>167</v>
      </c>
      <c r="EV7" s="19" t="s">
        <v>168</v>
      </c>
      <c r="EW7" s="19" t="s">
        <v>169</v>
      </c>
      <c r="EX7" s="19" t="s">
        <v>170</v>
      </c>
      <c r="EY7" s="19" t="s">
        <v>171</v>
      </c>
      <c r="EZ7" s="19" t="s">
        <v>172</v>
      </c>
      <c r="FC7" t="s">
        <v>16</v>
      </c>
      <c r="FD7" s="6"/>
      <c r="FE7" s="7"/>
      <c r="FF7" s="7"/>
      <c r="FG7" s="7"/>
    </row>
    <row r="9" spans="1:164" s="12" customFormat="1" x14ac:dyDescent="0.25">
      <c r="A9" s="8" t="s">
        <v>17</v>
      </c>
      <c r="B9" s="9">
        <f>'Sep12'!$AI5</f>
        <v>131</v>
      </c>
      <c r="C9" s="9">
        <f>'Okt12'!$AI5</f>
        <v>1202</v>
      </c>
      <c r="D9" s="9">
        <f>'Nov12'!$AI5</f>
        <v>778</v>
      </c>
      <c r="E9" s="9">
        <f>'Dez12'!$AI5</f>
        <v>338</v>
      </c>
      <c r="F9" s="9">
        <f>'Jan13'!$AI5</f>
        <v>713</v>
      </c>
      <c r="G9" s="9">
        <f>'Feb13'!$AI5</f>
        <v>679</v>
      </c>
      <c r="H9" s="9">
        <f>'Mar13'!$AI5</f>
        <v>1437</v>
      </c>
      <c r="I9" s="9">
        <f>'Apr13'!$AI5</f>
        <v>1922</v>
      </c>
      <c r="J9" s="9">
        <f>'Mai13'!$AI5</f>
        <v>2030</v>
      </c>
      <c r="K9" s="9">
        <f>'Jun13'!$AI5</f>
        <v>2577</v>
      </c>
      <c r="L9" s="9">
        <f>'Jul13'!$AI5</f>
        <v>2896</v>
      </c>
      <c r="M9" s="9">
        <f>'Aug13'!$AI5</f>
        <v>2664</v>
      </c>
      <c r="N9" s="9">
        <f>'Sep13'!$AI5</f>
        <v>1976</v>
      </c>
      <c r="O9" s="9">
        <f>'Okt13'!$AI5</f>
        <v>1252</v>
      </c>
      <c r="P9" s="9">
        <f>'Nov13'!$AI5</f>
        <v>715</v>
      </c>
      <c r="Q9" s="9">
        <f>'Dez13'!$AI5</f>
        <v>837</v>
      </c>
      <c r="R9" s="9">
        <f>'Jan14'!$AI5</f>
        <v>802</v>
      </c>
      <c r="S9" s="9">
        <f>'Feb14'!$AI5</f>
        <v>1129</v>
      </c>
      <c r="T9" s="9">
        <f>'Mar14'!$AI5</f>
        <v>2155</v>
      </c>
      <c r="U9" s="9">
        <f>'Apr14'!$AI5</f>
        <v>2283</v>
      </c>
      <c r="V9" s="9">
        <f>'Mai14'!$AI5</f>
        <v>2428</v>
      </c>
      <c r="W9" s="9">
        <f>'Jun14'!$AI5</f>
        <v>2825</v>
      </c>
      <c r="X9" s="9">
        <f>'Jul14'!$AI5</f>
        <v>2244</v>
      </c>
      <c r="Y9" s="9">
        <f>'Aug14'!$AI5</f>
        <v>2231</v>
      </c>
      <c r="Z9" s="9">
        <f>'Sep14'!$AI5</f>
        <v>2188</v>
      </c>
      <c r="AA9" s="9">
        <f>'Okt14'!$AI5</f>
        <v>1547</v>
      </c>
      <c r="AB9" s="9">
        <f>'Nov14'!$AI5</f>
        <v>834</v>
      </c>
      <c r="AC9" s="9">
        <f>'Dez14'!$AI5</f>
        <v>484</v>
      </c>
      <c r="AD9" s="9">
        <f>'Jan15'!$AI5</f>
        <v>513</v>
      </c>
      <c r="AE9" s="9">
        <f>'Feb15'!$AI5</f>
        <v>752</v>
      </c>
      <c r="AF9" s="9">
        <f>'Mar15'!$AI5</f>
        <v>1945</v>
      </c>
      <c r="AG9" s="9">
        <f>'Apr15'!$AI5</f>
        <v>2454</v>
      </c>
      <c r="AH9" s="9">
        <f>'Mai15'!$AI5</f>
        <v>2420</v>
      </c>
      <c r="AI9" s="9">
        <f>'Jun15'!$AI5</f>
        <v>2834</v>
      </c>
      <c r="AJ9" s="9">
        <f>'Jul15'!$AI5</f>
        <v>2993</v>
      </c>
      <c r="AK9" s="9">
        <f>'Aug15'!$AI5</f>
        <v>2326</v>
      </c>
      <c r="AL9" s="9">
        <f>'Sep15'!$AI5</f>
        <v>1849</v>
      </c>
      <c r="AM9" s="9">
        <f>'Okt15'!$AI5</f>
        <v>1343</v>
      </c>
      <c r="AN9" s="9">
        <f>'Nov15'!$AI5</f>
        <v>1003</v>
      </c>
      <c r="AO9" s="9">
        <f>'Dez15'!$AI5</f>
        <v>870</v>
      </c>
      <c r="AP9" s="9">
        <f>'Jan16'!$AI5</f>
        <v>570</v>
      </c>
      <c r="AQ9" s="9">
        <f>'Feb16'!$AI5</f>
        <v>842</v>
      </c>
      <c r="AR9" s="9">
        <f>'Mar16'!$AI5</f>
        <v>1773</v>
      </c>
      <c r="AS9" s="9">
        <f>'Apr16'!$AI5</f>
        <v>1899</v>
      </c>
      <c r="AT9" s="9">
        <f>'Mai16'!$AI5</f>
        <v>2385</v>
      </c>
      <c r="AU9" s="9">
        <f>'Jun16'!$AI5</f>
        <v>2198</v>
      </c>
      <c r="AV9" s="9">
        <f>'Jul16'!$AI5</f>
        <v>2596</v>
      </c>
      <c r="AW9" s="9">
        <f>'Aug16'!$AI5</f>
        <v>2512</v>
      </c>
      <c r="AX9" s="9">
        <f>'Sep16'!$AI5</f>
        <v>2009</v>
      </c>
      <c r="AY9" s="9">
        <f>'Okt16'!$AI5</f>
        <v>1203</v>
      </c>
      <c r="AZ9" s="9">
        <f>'Nov16'!$AI5</f>
        <v>682</v>
      </c>
      <c r="BA9" s="9">
        <f>'Dez16'!$AI5</f>
        <v>784</v>
      </c>
      <c r="BB9" s="9">
        <f>'Jan17'!$AI5</f>
        <v>177</v>
      </c>
      <c r="BC9" s="9">
        <f>'Feb17'!$AI5</f>
        <v>1108</v>
      </c>
      <c r="BD9" s="9">
        <f>'Mar17'!$AI5</f>
        <v>1910</v>
      </c>
      <c r="BE9" s="9">
        <f>'Apr17'!$AI5</f>
        <v>2362</v>
      </c>
      <c r="BF9" s="9">
        <f>'Mai17'!$AI5</f>
        <v>2522</v>
      </c>
      <c r="BG9" s="9">
        <f>'Jun17'!$AI5</f>
        <v>2824</v>
      </c>
      <c r="BH9" s="9">
        <f>'Jul17'!$AI5</f>
        <v>2409</v>
      </c>
      <c r="BI9" s="9">
        <f>'Aug17'!$AI5</f>
        <v>2250</v>
      </c>
      <c r="BJ9" s="9">
        <f>'Sep17'!$AI5</f>
        <v>1769</v>
      </c>
      <c r="BK9" s="9">
        <f>'Okt17'!$AI5</f>
        <v>1671</v>
      </c>
      <c r="BL9" s="9">
        <f>'Nov17'!$AI5</f>
        <v>735</v>
      </c>
      <c r="BM9" s="9">
        <f>'Dez17'!$AI5</f>
        <v>291</v>
      </c>
      <c r="BN9" s="9">
        <f>'Jan18'!$AI5</f>
        <v>652</v>
      </c>
      <c r="BO9" s="9">
        <f>'Feb18'!$AI5</f>
        <v>824</v>
      </c>
      <c r="BP9" s="9">
        <f>'Mar18'!$AI5</f>
        <v>1302</v>
      </c>
      <c r="BQ9" s="9">
        <f>'Apr18'!$AI5</f>
        <v>2501</v>
      </c>
      <c r="BR9" s="9">
        <f>'Mai18'!$AI5</f>
        <v>2322</v>
      </c>
      <c r="BS9" s="9">
        <f>'Jun18'!$AI5</f>
        <v>2862</v>
      </c>
      <c r="BT9" s="9">
        <f>'Jul18'!$AI5</f>
        <v>2831</v>
      </c>
      <c r="BU9" s="9">
        <f>'Aug18'!$AI5</f>
        <v>2317</v>
      </c>
      <c r="BV9" s="9">
        <f>'Sep18'!$AI5</f>
        <v>2174</v>
      </c>
      <c r="BW9" s="9">
        <f>'Okt18'!$AI5</f>
        <v>1660</v>
      </c>
      <c r="BX9" s="9">
        <f>'Nov18'!$AI5</f>
        <v>757</v>
      </c>
      <c r="BY9" s="9">
        <f>'Dez18'!$AI5</f>
        <v>479</v>
      </c>
      <c r="BZ9" s="9">
        <f>'Jan19'!$AI5</f>
        <v>735</v>
      </c>
      <c r="CA9" s="9">
        <f>'Feb19'!$AI5</f>
        <v>1485</v>
      </c>
      <c r="CB9" s="9">
        <f>'Mar19'!$AI5</f>
        <v>2014</v>
      </c>
      <c r="CC9" s="9">
        <f>'Apr19'!$AI5</f>
        <v>2154</v>
      </c>
      <c r="CD9" s="9">
        <f>'Mai19'!$AI5</f>
        <v>2239</v>
      </c>
      <c r="CE9" s="9">
        <f>'Jun19'!$AI5</f>
        <v>2699</v>
      </c>
      <c r="CF9" s="9">
        <f>'Jul19'!$AI5</f>
        <v>2737</v>
      </c>
      <c r="CG9" s="9">
        <f>'Aug19'!$AI5</f>
        <v>2438</v>
      </c>
      <c r="CH9" s="9">
        <f>'Sep19'!$AI5</f>
        <v>2074</v>
      </c>
      <c r="CI9" s="9">
        <f>'Okt19'!$AI5</f>
        <v>1244</v>
      </c>
      <c r="CJ9" s="9">
        <f>'Nov19'!$AI5</f>
        <v>637</v>
      </c>
      <c r="CK9" s="9">
        <f>'Dez19'!$AI5</f>
        <v>602</v>
      </c>
      <c r="CL9" s="9">
        <f>'Jan20'!$AI5</f>
        <v>1056</v>
      </c>
      <c r="CM9" s="9">
        <f>'Feb20'!$AI5</f>
        <v>1279</v>
      </c>
      <c r="CN9" s="9">
        <f>'Mar20'!$AI5</f>
        <v>2024</v>
      </c>
      <c r="CO9" s="9">
        <f>'Apr20'!$AI5</f>
        <v>531</v>
      </c>
      <c r="CP9" s="9">
        <f>'Mai20'!AI50</f>
        <v>0</v>
      </c>
      <c r="CQ9" s="9">
        <f>'Jun20'!$AI5</f>
        <v>0</v>
      </c>
      <c r="CR9" s="9">
        <f>'Jul20'!$AI5</f>
        <v>0</v>
      </c>
      <c r="CS9" s="9">
        <f>'Aug20'!$AI5</f>
        <v>0</v>
      </c>
      <c r="CT9" s="9">
        <f>'Sep20'!$AI5</f>
        <v>0</v>
      </c>
      <c r="CU9" s="9">
        <f>'Okt20'!$AI5</f>
        <v>0</v>
      </c>
      <c r="CV9" s="9">
        <f>'Nov20'!$AI5</f>
        <v>0</v>
      </c>
      <c r="CW9" s="9">
        <f>'Dez20'!$AI5</f>
        <v>0</v>
      </c>
      <c r="CX9" s="9">
        <f>'Jan21'!$AI5</f>
        <v>0</v>
      </c>
      <c r="CY9" s="9">
        <f>'Feb21'!$AI5</f>
        <v>0</v>
      </c>
      <c r="CZ9" s="9">
        <f>'Mar21'!$AI5</f>
        <v>0</v>
      </c>
      <c r="DA9" s="9">
        <f>'Apr21'!$AI5</f>
        <v>0</v>
      </c>
      <c r="DB9" s="9">
        <f>'Mai21'!$AI5</f>
        <v>0</v>
      </c>
      <c r="DC9" s="9">
        <f>'Jun21'!$AI5</f>
        <v>0</v>
      </c>
      <c r="DD9" s="9">
        <f>'Jul21'!$AI5</f>
        <v>0</v>
      </c>
      <c r="DE9" s="9">
        <f>'Aug21'!$AI5</f>
        <v>0</v>
      </c>
      <c r="DF9" s="9">
        <f>'Sep21'!$AI5</f>
        <v>0</v>
      </c>
      <c r="DG9" s="9">
        <f>'Okt21'!$AI5</f>
        <v>0</v>
      </c>
      <c r="DH9" s="9">
        <f>'Nov21'!$AI5</f>
        <v>0</v>
      </c>
      <c r="DI9" s="9">
        <f>'Dez21'!$AI5</f>
        <v>314.27999999999884</v>
      </c>
      <c r="DJ9" s="9">
        <f>'Jan22'!$AI5</f>
        <v>2657.4500000000116</v>
      </c>
      <c r="DK9" s="9">
        <f>'Feb22'!$AI5</f>
        <v>4031.5499999999884</v>
      </c>
      <c r="DL9" s="9">
        <f>'Mar22'!$AI5</f>
        <v>6668</v>
      </c>
      <c r="DM9" s="9">
        <f>'Apr22'!$AI5</f>
        <v>8074</v>
      </c>
      <c r="DN9" s="9">
        <f>'Mai22'!$AI5</f>
        <v>10209</v>
      </c>
      <c r="DO9" s="9">
        <f>'Jun22'!$AI5</f>
        <v>10114</v>
      </c>
      <c r="DP9" s="9">
        <f>'Jul22'!$AI5</f>
        <v>11644</v>
      </c>
      <c r="DQ9" s="9">
        <f>'Aug22'!$AI5</f>
        <v>9843</v>
      </c>
      <c r="DR9" s="9">
        <f>'Sep22'!$AI5</f>
        <v>6692</v>
      </c>
      <c r="DS9" s="9">
        <f>'Okt22'!$AI5</f>
        <v>4810</v>
      </c>
      <c r="DT9" s="9">
        <f>'Nov22'!$AI5</f>
        <v>2534</v>
      </c>
      <c r="DU9" s="9">
        <f>'Dez22'!$AI5</f>
        <v>894</v>
      </c>
      <c r="DV9" s="9">
        <f>'Jan23'!$AI5</f>
        <v>949</v>
      </c>
      <c r="DW9" s="9">
        <f>'Feb23'!$AI5</f>
        <v>4547</v>
      </c>
      <c r="DX9" s="9">
        <f>'Mar23'!$AI5</f>
        <v>5451</v>
      </c>
      <c r="DY9" s="9">
        <f>'Apr23'!$AI5</f>
        <v>6761</v>
      </c>
      <c r="DZ9" s="9">
        <f>'Mai23'!$AI5</f>
        <v>8499</v>
      </c>
      <c r="EA9" s="9">
        <f>'Jun23'!$AI5</f>
        <v>10670</v>
      </c>
      <c r="EB9" s="9">
        <f>'Jul23'!$AI5</f>
        <v>9012</v>
      </c>
      <c r="EC9" s="9">
        <f>'Aug23'!$AI5</f>
        <v>7732</v>
      </c>
      <c r="ED9" s="9">
        <f>'Sep23'!$AI5</f>
        <v>6589</v>
      </c>
      <c r="EE9" s="9">
        <f>'Okt23'!$AI5</f>
        <v>4200</v>
      </c>
      <c r="EF9" s="9">
        <f>'Nov23'!$AI5</f>
        <v>1897</v>
      </c>
      <c r="EG9" s="9">
        <f>'Dez23'!$AI5</f>
        <v>1219</v>
      </c>
      <c r="EH9" s="9">
        <f t="shared" ref="EH9:EN9" ca="1" si="0">INDIRECT("'"&amp;EH7&amp;"'!$AI5")</f>
        <v>1709</v>
      </c>
      <c r="EI9" s="9">
        <f t="shared" ca="1" si="0"/>
        <v>3331</v>
      </c>
      <c r="EJ9" s="9">
        <f t="shared" ca="1" si="0"/>
        <v>5056</v>
      </c>
      <c r="EK9" s="9">
        <f t="shared" ca="1" si="0"/>
        <v>6673</v>
      </c>
      <c r="EL9" s="9">
        <f t="shared" ca="1" si="0"/>
        <v>6991</v>
      </c>
      <c r="EM9" s="9">
        <f t="shared" ca="1" si="0"/>
        <v>6900</v>
      </c>
      <c r="EN9" s="9">
        <f t="shared" ca="1" si="0"/>
        <v>8181</v>
      </c>
      <c r="EO9" s="9">
        <f ca="1">INDIRECT("'"&amp;EO7&amp;"'!$AI5")</f>
        <v>8527</v>
      </c>
      <c r="EP9" s="9">
        <f ca="1">INDIRECT("'"&amp;EP7&amp;"'!$AI5")</f>
        <v>5327</v>
      </c>
      <c r="EQ9" s="9">
        <f ca="1">INDIRECT("'"&amp;EQ7&amp;"'!$AI5")</f>
        <v>3511</v>
      </c>
      <c r="ER9" s="9">
        <f ca="1">INDIRECT("'"&amp;ER7&amp;"'!$AI5")</f>
        <v>1796</v>
      </c>
      <c r="ES9" s="9">
        <f t="shared" ref="ES9:ET9" ca="1" si="1">INDIRECT("'"&amp;ES7&amp;"'!$AI5")</f>
        <v>991</v>
      </c>
      <c r="ET9" s="9">
        <f t="shared" ca="1" si="1"/>
        <v>1550</v>
      </c>
      <c r="EU9" s="9">
        <f ca="1">INDIRECT("'"&amp;EU7&amp;"'!$AI5")</f>
        <v>2910</v>
      </c>
      <c r="EV9" s="9">
        <f ca="1">INDIRECT("'"&amp;EV7&amp;"'!$AI5")</f>
        <v>5657</v>
      </c>
      <c r="EW9" s="9">
        <f ca="1">INDIRECT("'"&amp;EW7&amp;"'!$AI5")</f>
        <v>7964</v>
      </c>
      <c r="EX9" s="9">
        <f t="shared" ref="EX9:EY9" ca="1" si="2">INDIRECT("'"&amp;EX7&amp;"'!$AI5")</f>
        <v>8005</v>
      </c>
      <c r="EY9" s="9">
        <f t="shared" ca="1" si="2"/>
        <v>9629</v>
      </c>
      <c r="EZ9" s="9">
        <f ca="1">INDIRECT("'"&amp;EZ7&amp;"'!$AI5")</f>
        <v>3941</v>
      </c>
      <c r="FA9" s="9"/>
      <c r="FB9" s="9">
        <f ca="1">SUM(B9:EZ9)</f>
        <v>395369.28</v>
      </c>
      <c r="FC9" s="20">
        <f ca="1">AVERAGE(C9:EZ9)</f>
        <v>2566.4823376623381</v>
      </c>
      <c r="FD9" s="11"/>
      <c r="FE9" s="10"/>
      <c r="FF9" s="10"/>
      <c r="FG9" s="10"/>
      <c r="FH9" s="10"/>
    </row>
    <row r="10" spans="1:164" x14ac:dyDescent="0.25">
      <c r="N10" s="12">
        <f t="shared" ref="N10:CD10" si="3">SUM(C9:N9)</f>
        <v>19212</v>
      </c>
      <c r="O10" s="12">
        <f t="shared" si="3"/>
        <v>19262</v>
      </c>
      <c r="P10" s="12">
        <f t="shared" si="3"/>
        <v>19199</v>
      </c>
      <c r="Q10" s="12">
        <f t="shared" si="3"/>
        <v>19698</v>
      </c>
      <c r="R10" s="12">
        <f t="shared" si="3"/>
        <v>19787</v>
      </c>
      <c r="S10" s="12">
        <f t="shared" si="3"/>
        <v>20237</v>
      </c>
      <c r="T10" s="12">
        <f t="shared" si="3"/>
        <v>20955</v>
      </c>
      <c r="U10" s="12">
        <f t="shared" si="3"/>
        <v>21316</v>
      </c>
      <c r="V10" s="12">
        <f t="shared" si="3"/>
        <v>21714</v>
      </c>
      <c r="W10" s="12">
        <f t="shared" si="3"/>
        <v>21962</v>
      </c>
      <c r="X10" s="12">
        <f t="shared" si="3"/>
        <v>21310</v>
      </c>
      <c r="Y10" s="12">
        <f t="shared" si="3"/>
        <v>20877</v>
      </c>
      <c r="Z10" s="12">
        <f t="shared" si="3"/>
        <v>21089</v>
      </c>
      <c r="AA10" s="12">
        <f t="shared" si="3"/>
        <v>21384</v>
      </c>
      <c r="AB10" s="12">
        <f t="shared" si="3"/>
        <v>21503</v>
      </c>
      <c r="AC10" s="12">
        <f t="shared" si="3"/>
        <v>21150</v>
      </c>
      <c r="AD10" s="12">
        <f t="shared" si="3"/>
        <v>20861</v>
      </c>
      <c r="AE10" s="12">
        <f t="shared" si="3"/>
        <v>20484</v>
      </c>
      <c r="AF10" s="12">
        <f t="shared" si="3"/>
        <v>20274</v>
      </c>
      <c r="AG10" s="12">
        <f t="shared" si="3"/>
        <v>20445</v>
      </c>
      <c r="AH10" s="12">
        <f t="shared" si="3"/>
        <v>20437</v>
      </c>
      <c r="AI10" s="12">
        <f t="shared" si="3"/>
        <v>20446</v>
      </c>
      <c r="AJ10" s="12">
        <f t="shared" si="3"/>
        <v>21195</v>
      </c>
      <c r="AK10" s="12">
        <f t="shared" si="3"/>
        <v>21290</v>
      </c>
      <c r="AL10" s="12">
        <f t="shared" si="3"/>
        <v>20951</v>
      </c>
      <c r="AM10" s="12">
        <f t="shared" si="3"/>
        <v>20747</v>
      </c>
      <c r="AN10" s="12">
        <f t="shared" si="3"/>
        <v>20916</v>
      </c>
      <c r="AO10" s="12">
        <f t="shared" si="3"/>
        <v>21302</v>
      </c>
      <c r="AP10" s="12">
        <f t="shared" si="3"/>
        <v>21359</v>
      </c>
      <c r="AQ10" s="12">
        <f t="shared" si="3"/>
        <v>21449</v>
      </c>
      <c r="AR10" s="12">
        <f t="shared" si="3"/>
        <v>21277</v>
      </c>
      <c r="AS10" s="12">
        <f t="shared" si="3"/>
        <v>20722</v>
      </c>
      <c r="AT10" s="12">
        <f t="shared" si="3"/>
        <v>20687</v>
      </c>
      <c r="AU10" s="12">
        <f t="shared" si="3"/>
        <v>20051</v>
      </c>
      <c r="AV10" s="12">
        <f t="shared" si="3"/>
        <v>19654</v>
      </c>
      <c r="AW10" s="12">
        <f t="shared" si="3"/>
        <v>19840</v>
      </c>
      <c r="AX10" s="12">
        <f t="shared" si="3"/>
        <v>20000</v>
      </c>
      <c r="AY10" s="12">
        <f t="shared" si="3"/>
        <v>19860</v>
      </c>
      <c r="AZ10" s="12">
        <f t="shared" si="3"/>
        <v>19539</v>
      </c>
      <c r="BA10" s="12">
        <f t="shared" si="3"/>
        <v>19453</v>
      </c>
      <c r="BB10" s="12">
        <f t="shared" si="3"/>
        <v>19060</v>
      </c>
      <c r="BC10" s="12">
        <f t="shared" si="3"/>
        <v>19326</v>
      </c>
      <c r="BD10" s="12">
        <f t="shared" si="3"/>
        <v>19463</v>
      </c>
      <c r="BE10" s="12">
        <f t="shared" si="3"/>
        <v>19926</v>
      </c>
      <c r="BF10" s="12">
        <f t="shared" si="3"/>
        <v>20063</v>
      </c>
      <c r="BG10" s="12">
        <f t="shared" si="3"/>
        <v>20689</v>
      </c>
      <c r="BH10" s="12">
        <f t="shared" si="3"/>
        <v>20502</v>
      </c>
      <c r="BI10" s="12">
        <f t="shared" si="3"/>
        <v>20240</v>
      </c>
      <c r="BJ10" s="12">
        <f t="shared" si="3"/>
        <v>20000</v>
      </c>
      <c r="BK10" s="12">
        <f t="shared" si="3"/>
        <v>20468</v>
      </c>
      <c r="BL10" s="12">
        <f t="shared" si="3"/>
        <v>20521</v>
      </c>
      <c r="BM10" s="12">
        <f t="shared" si="3"/>
        <v>20028</v>
      </c>
      <c r="BN10" s="12">
        <f t="shared" si="3"/>
        <v>20503</v>
      </c>
      <c r="BO10" s="12">
        <f t="shared" si="3"/>
        <v>20219</v>
      </c>
      <c r="BP10" s="12">
        <f t="shared" si="3"/>
        <v>19611</v>
      </c>
      <c r="BQ10" s="12">
        <f t="shared" si="3"/>
        <v>19750</v>
      </c>
      <c r="BR10" s="12">
        <f t="shared" si="3"/>
        <v>19550</v>
      </c>
      <c r="BS10" s="12">
        <f t="shared" si="3"/>
        <v>19588</v>
      </c>
      <c r="BT10" s="12">
        <f t="shared" si="3"/>
        <v>20010</v>
      </c>
      <c r="BU10" s="12">
        <f t="shared" si="3"/>
        <v>20077</v>
      </c>
      <c r="BV10" s="12">
        <f t="shared" si="3"/>
        <v>20482</v>
      </c>
      <c r="BW10" s="12">
        <f t="shared" si="3"/>
        <v>20471</v>
      </c>
      <c r="BX10" s="12">
        <f t="shared" si="3"/>
        <v>20493</v>
      </c>
      <c r="BY10" s="12">
        <f t="shared" si="3"/>
        <v>20681</v>
      </c>
      <c r="BZ10" s="12">
        <f t="shared" si="3"/>
        <v>20764</v>
      </c>
      <c r="CA10" s="12">
        <f t="shared" si="3"/>
        <v>21425</v>
      </c>
      <c r="CB10" s="12">
        <f t="shared" si="3"/>
        <v>22137</v>
      </c>
      <c r="CC10" s="12">
        <f t="shared" si="3"/>
        <v>21790</v>
      </c>
      <c r="CD10" s="12">
        <f t="shared" si="3"/>
        <v>21707</v>
      </c>
      <c r="CE10" s="12">
        <f t="shared" ref="CE10" si="4">SUM(BT9:CE9)</f>
        <v>21544</v>
      </c>
      <c r="CF10" s="12">
        <f t="shared" ref="CF10" si="5">SUM(BU9:CF9)</f>
        <v>21450</v>
      </c>
      <c r="CG10" s="12">
        <f t="shared" ref="CG10" si="6">SUM(BV9:CG9)</f>
        <v>21571</v>
      </c>
      <c r="CH10" s="12">
        <f t="shared" ref="CH10:CJ10" si="7">SUM(BW9:CH9)</f>
        <v>21471</v>
      </c>
      <c r="CI10" s="12">
        <f t="shared" si="7"/>
        <v>21055</v>
      </c>
      <c r="CJ10" s="12">
        <f t="shared" si="7"/>
        <v>20935</v>
      </c>
      <c r="CK10" s="12">
        <f t="shared" ref="CK10" si="8">SUM(BZ9:CK9)</f>
        <v>21058</v>
      </c>
      <c r="CL10" s="12">
        <f t="shared" ref="CL10" si="9">SUM(CA9:CL9)</f>
        <v>21379</v>
      </c>
      <c r="CM10" s="12">
        <f t="shared" ref="CM10" si="10">SUM(CB9:CM9)</f>
        <v>21173</v>
      </c>
      <c r="CN10" s="12">
        <f t="shared" ref="CN10" si="11">SUM(CC9:CN9)</f>
        <v>21183</v>
      </c>
      <c r="CO10" s="12">
        <f t="shared" ref="CO10" si="12">SUM(CD9:CO9)</f>
        <v>19560</v>
      </c>
      <c r="CP10" s="12">
        <f t="shared" ref="CP10" si="13">SUM(CE9:CP9)</f>
        <v>17321</v>
      </c>
      <c r="CQ10" s="12">
        <f t="shared" ref="CQ10" si="14">SUM(CF9:CQ9)</f>
        <v>14622</v>
      </c>
      <c r="CR10" s="12">
        <f t="shared" ref="CR10" si="15">SUM(CG9:CR9)</f>
        <v>11885</v>
      </c>
      <c r="CS10" s="12">
        <f t="shared" ref="CS10" si="16">SUM(CH9:CS9)</f>
        <v>9447</v>
      </c>
      <c r="CT10" s="12">
        <f t="shared" ref="CT10" si="17">SUM(CI9:CT9)</f>
        <v>7373</v>
      </c>
      <c r="CU10" s="12">
        <f t="shared" ref="CU10" si="18">SUM(CJ9:CU9)</f>
        <v>6129</v>
      </c>
      <c r="CV10" s="12">
        <f t="shared" ref="CV10" si="19">SUM(CK9:CV9)</f>
        <v>5492</v>
      </c>
      <c r="CW10" s="12">
        <f t="shared" ref="CW10" si="20">SUM(CL9:CW9)</f>
        <v>4890</v>
      </c>
      <c r="CX10" s="12">
        <f t="shared" ref="CX10" si="21">SUM(CM9:CX9)</f>
        <v>3834</v>
      </c>
      <c r="CY10" s="12">
        <f t="shared" ref="CY10" si="22">SUM(CN9:CY9)</f>
        <v>2555</v>
      </c>
      <c r="CZ10" s="12">
        <f t="shared" ref="CZ10" si="23">SUM(CO9:CZ9)</f>
        <v>531</v>
      </c>
      <c r="DA10" s="12">
        <f t="shared" ref="DA10" si="24">SUM(CP9:DA9)</f>
        <v>0</v>
      </c>
      <c r="DB10" s="12">
        <f t="shared" ref="DB10" si="25">SUM(CQ9:DB9)</f>
        <v>0</v>
      </c>
      <c r="DC10" s="12">
        <f t="shared" ref="DC10" si="26">SUM(CR9:DC9)</f>
        <v>0</v>
      </c>
      <c r="DD10" s="12">
        <f t="shared" ref="DD10" si="27">SUM(CS9:DD9)</f>
        <v>0</v>
      </c>
      <c r="DE10" s="12">
        <f t="shared" ref="DE10" si="28">SUM(CT9:DE9)</f>
        <v>0</v>
      </c>
      <c r="DF10" s="12">
        <f t="shared" ref="DF10" si="29">SUM(CU9:DF9)</f>
        <v>0</v>
      </c>
      <c r="DG10" s="12">
        <f t="shared" ref="DG10" si="30">SUM(CV9:DG9)</f>
        <v>0</v>
      </c>
      <c r="DH10" s="12">
        <f t="shared" ref="DH10" si="31">SUM(CW9:DH9)</f>
        <v>0</v>
      </c>
      <c r="DI10" s="12">
        <f t="shared" ref="DI10" si="32">SUM(CX9:DI9)</f>
        <v>314.27999999999884</v>
      </c>
      <c r="DJ10" s="12">
        <f t="shared" ref="DJ10" si="33">SUM(CY9:DJ9)</f>
        <v>2971.7300000000105</v>
      </c>
      <c r="DK10" s="12">
        <f t="shared" ref="DK10" si="34">SUM(CZ9:DK9)</f>
        <v>7003.2799999999988</v>
      </c>
      <c r="DL10" s="12">
        <f t="shared" ref="DL10" si="35">SUM(DA9:DL9)</f>
        <v>13671.279999999999</v>
      </c>
      <c r="DM10" s="12">
        <f t="shared" ref="DM10:DN10" si="36">SUM(DB9:DM9)</f>
        <v>21745.279999999999</v>
      </c>
      <c r="DN10" s="12">
        <f t="shared" si="36"/>
        <v>31954.28</v>
      </c>
      <c r="DO10" s="12">
        <f t="shared" ref="DO10" si="37">SUM(DD9:DO9)</f>
        <v>42068.28</v>
      </c>
      <c r="DP10" s="12">
        <f t="shared" ref="DP10" si="38">SUM(DE9:DP9)</f>
        <v>53712.28</v>
      </c>
      <c r="DQ10" s="12">
        <f t="shared" ref="DQ10" si="39">SUM(DF9:DQ9)</f>
        <v>63555.28</v>
      </c>
      <c r="DR10" s="12">
        <f t="shared" ref="DR10" si="40">SUM(DG9:DR9)</f>
        <v>70247.28</v>
      </c>
      <c r="DS10" s="12">
        <f t="shared" ref="DS10" si="41">SUM(DH9:DS9)</f>
        <v>75057.279999999999</v>
      </c>
      <c r="DT10" s="12">
        <f t="shared" ref="DT10" si="42">SUM(DI9:DT9)</f>
        <v>77591.28</v>
      </c>
      <c r="DU10" s="12">
        <f t="shared" ref="DU10" si="43">SUM(DJ9:DU9)</f>
        <v>78171</v>
      </c>
      <c r="DV10" s="12">
        <f t="shared" ref="DV10" si="44">SUM(DK9:DV9)</f>
        <v>76462.549999999988</v>
      </c>
      <c r="DW10" s="12">
        <f t="shared" ref="DW10" si="45">SUM(DL9:DW9)</f>
        <v>76978</v>
      </c>
      <c r="DX10" s="12">
        <f t="shared" ref="DX10" si="46">SUM(DM9:DX9)</f>
        <v>75761</v>
      </c>
      <c r="DY10" s="12">
        <f t="shared" ref="DY10" si="47">SUM(DN9:DY9)</f>
        <v>74448</v>
      </c>
      <c r="DZ10" s="12">
        <f t="shared" ref="DZ10" si="48">SUM(DO9:DZ9)</f>
        <v>72738</v>
      </c>
      <c r="EA10" s="12">
        <f t="shared" ref="EA10" si="49">SUM(DP9:EA9)</f>
        <v>73294</v>
      </c>
      <c r="EB10" s="12">
        <f t="shared" ref="EB10" si="50">SUM(DQ9:EB9)</f>
        <v>70662</v>
      </c>
      <c r="EC10" s="12">
        <f t="shared" ref="EC10" si="51">SUM(DR9:EC9)</f>
        <v>68551</v>
      </c>
      <c r="ED10" s="12">
        <f t="shared" ref="ED10" si="52">SUM(DS9:ED9)</f>
        <v>68448</v>
      </c>
      <c r="EE10" s="12">
        <f t="shared" ref="EE10" si="53">SUM(DT9:EE9)</f>
        <v>67838</v>
      </c>
      <c r="EF10" s="12">
        <f t="shared" ref="EF10" si="54">SUM(DU9:EF9)</f>
        <v>67201</v>
      </c>
      <c r="EG10" s="12">
        <f t="shared" ref="EG10" si="55">SUM(DV9:EG9)</f>
        <v>67526</v>
      </c>
      <c r="EH10" s="12">
        <f t="shared" ref="EH10" ca="1" si="56">SUM(DW9:EH9)</f>
        <v>68286</v>
      </c>
      <c r="EI10" s="12">
        <f t="shared" ref="EI10" ca="1" si="57">SUM(DX9:EI9)</f>
        <v>67070</v>
      </c>
      <c r="EJ10" s="12">
        <f t="shared" ref="EJ10" ca="1" si="58">SUM(DY9:EJ9)</f>
        <v>66675</v>
      </c>
      <c r="EK10" s="12">
        <f t="shared" ref="EK10" ca="1" si="59">SUM(DZ9:EK9)</f>
        <v>66587</v>
      </c>
      <c r="EL10" s="12">
        <f t="shared" ref="EL10" ca="1" si="60">SUM(EA9:EL9)</f>
        <v>65079</v>
      </c>
      <c r="EM10" s="12">
        <f t="shared" ref="EM10" ca="1" si="61">SUM(EB9:EM9)</f>
        <v>61309</v>
      </c>
      <c r="EN10" s="12">
        <f t="shared" ref="EN10" ca="1" si="62">SUM(EC9:EN9)</f>
        <v>60478</v>
      </c>
      <c r="EO10" s="12">
        <f t="shared" ref="EO10" ca="1" si="63">SUM(ED9:EO9)</f>
        <v>61273</v>
      </c>
      <c r="EP10" s="12">
        <f t="shared" ref="EP10" ca="1" si="64">SUM(EE9:EP9)</f>
        <v>60011</v>
      </c>
      <c r="EQ10" s="12">
        <f t="shared" ref="EQ10" ca="1" si="65">SUM(EF9:EQ9)</f>
        <v>59322</v>
      </c>
      <c r="ER10" s="12">
        <f t="shared" ref="ER10" ca="1" si="66">SUM(EG9:ER9)</f>
        <v>59221</v>
      </c>
      <c r="ES10" s="12">
        <f t="shared" ref="ES10" ca="1" si="67">SUM(EH9:ES9)</f>
        <v>58993</v>
      </c>
      <c r="ET10" s="12">
        <f t="shared" ref="ET10" ca="1" si="68">SUM(EI9:ET9)</f>
        <v>58834</v>
      </c>
      <c r="EU10" s="12">
        <f t="shared" ref="EU10" ca="1" si="69">SUM(EJ9:EU9)</f>
        <v>58413</v>
      </c>
      <c r="EV10" s="12">
        <f t="shared" ref="EV10" ca="1" si="70">SUM(EK9:EV9)</f>
        <v>59014</v>
      </c>
      <c r="EW10" s="12">
        <f t="shared" ref="EW10" ca="1" si="71">SUM(EL9:EW9)</f>
        <v>60305</v>
      </c>
      <c r="EX10" s="12">
        <f t="shared" ref="EX10" ca="1" si="72">SUM(EM9:EX9)</f>
        <v>61319</v>
      </c>
      <c r="EY10" s="12">
        <f t="shared" ref="EY10" ca="1" si="73">SUM(EN9:EY9)</f>
        <v>64048</v>
      </c>
      <c r="EZ10" s="12">
        <f t="shared" ref="EZ10" ca="1" si="74">SUM(EO9:EZ9)</f>
        <v>59808</v>
      </c>
      <c r="FC10" s="21">
        <f ca="1">AVERAGE(N10:EZ10)</f>
        <v>30097.282237762232</v>
      </c>
    </row>
    <row r="11" spans="1:164" x14ac:dyDescent="0.25">
      <c r="A11" t="s">
        <v>58</v>
      </c>
      <c r="E11">
        <v>2418</v>
      </c>
      <c r="H11">
        <v>5172</v>
      </c>
      <c r="K11">
        <v>11826</v>
      </c>
      <c r="N11" s="12">
        <v>19404</v>
      </c>
      <c r="O11" s="12"/>
      <c r="P11" s="12"/>
      <c r="Q11" s="12">
        <v>22075</v>
      </c>
      <c r="R11" s="12"/>
      <c r="S11" s="12"/>
      <c r="T11" s="12">
        <v>26638</v>
      </c>
      <c r="U11" s="12"/>
      <c r="V11" s="12"/>
      <c r="W11" s="12">
        <v>33957</v>
      </c>
      <c r="X11" s="12"/>
      <c r="Y11" s="12"/>
      <c r="Z11" s="12">
        <v>40478</v>
      </c>
      <c r="AA11" s="12"/>
      <c r="AB11" s="12"/>
      <c r="AC11" s="12">
        <v>42942</v>
      </c>
      <c r="AD11" s="12"/>
      <c r="AE11" s="12"/>
      <c r="AF11" s="12">
        <v>46390</v>
      </c>
      <c r="AG11" s="12"/>
      <c r="AH11" s="12"/>
      <c r="AI11" s="12">
        <v>53666</v>
      </c>
      <c r="AJ11" s="12"/>
      <c r="AK11" s="12"/>
      <c r="AL11" s="12">
        <v>61569</v>
      </c>
      <c r="AM11" s="12"/>
      <c r="AO11" s="12">
        <v>64160</v>
      </c>
      <c r="AP11" s="12"/>
      <c r="AQ11" s="12"/>
      <c r="AR11" s="12">
        <v>67436</v>
      </c>
      <c r="AS11" s="12"/>
      <c r="AT11" s="12"/>
      <c r="AU11">
        <v>74160</v>
      </c>
      <c r="AV11" s="12"/>
      <c r="AW11" s="12"/>
      <c r="AX11" s="12">
        <v>81801</v>
      </c>
      <c r="AY11" s="12"/>
      <c r="AZ11" s="12"/>
      <c r="BA11" s="12">
        <v>83890</v>
      </c>
      <c r="BB11" s="12"/>
      <c r="BC11" s="12"/>
      <c r="BD11" s="12">
        <v>87210</v>
      </c>
      <c r="BE11" s="12"/>
      <c r="BF11" s="12"/>
      <c r="BG11" s="12">
        <v>95107</v>
      </c>
      <c r="BH11" s="12"/>
      <c r="BI11" s="12"/>
      <c r="BJ11" s="12">
        <v>102205</v>
      </c>
      <c r="BK11" s="12"/>
      <c r="BL11" s="12"/>
      <c r="BM11" s="12">
        <v>104492</v>
      </c>
      <c r="BN11" s="12"/>
      <c r="BO11" s="12"/>
      <c r="BP11" s="12">
        <v>107990</v>
      </c>
      <c r="BQ11" s="12"/>
      <c r="BR11" s="12"/>
      <c r="BS11" s="12">
        <v>115312</v>
      </c>
      <c r="BT11" s="12"/>
      <c r="BU11" s="12"/>
      <c r="BV11" s="12">
        <v>121620</v>
      </c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C11" s="21"/>
    </row>
    <row r="12" spans="1:164" x14ac:dyDescent="0.25">
      <c r="H12" s="12">
        <f>H11-E11</f>
        <v>2754</v>
      </c>
      <c r="I12" s="22">
        <f>H12/SUM(F9:H9)-1</f>
        <v>-2.6511134676564185E-2</v>
      </c>
      <c r="K12" s="12">
        <f>K11-H11</f>
        <v>6654</v>
      </c>
      <c r="L12" s="22">
        <f>K12/SUM(I9:K9)-1</f>
        <v>1.9145351508653707E-2</v>
      </c>
      <c r="N12" s="12">
        <f>N11-K11</f>
        <v>7578</v>
      </c>
      <c r="O12" s="22">
        <f>N12/SUM(L9:N9)-1</f>
        <v>5.5732484076433941E-3</v>
      </c>
      <c r="Q12" s="12">
        <f>Q11-N11</f>
        <v>2671</v>
      </c>
      <c r="R12" s="22">
        <f>Q12/SUM(O9:Q9)-1</f>
        <v>-4.7432239657631992E-2</v>
      </c>
      <c r="T12" s="12">
        <f>T11-Q11</f>
        <v>4563</v>
      </c>
      <c r="U12" s="22">
        <f>T12/SUM(R9:T9)-1</f>
        <v>0.11674008810572678</v>
      </c>
      <c r="W12" s="12">
        <f>W11-T11</f>
        <v>7319</v>
      </c>
      <c r="X12" s="22">
        <f>W12/SUM(U9:W9)-1</f>
        <v>-2.8795116772823759E-2</v>
      </c>
      <c r="Z12" s="12">
        <f>Z11-W11</f>
        <v>6521</v>
      </c>
      <c r="AA12" s="22">
        <f>Z12/SUM(X9:Z9)-1</f>
        <v>-2.1311721446795717E-2</v>
      </c>
      <c r="AC12" s="12">
        <f>AC11-Z11</f>
        <v>2464</v>
      </c>
      <c r="AD12" s="22">
        <f>AC12/SUM(AA9:AC9)-1</f>
        <v>-0.13996509598603835</v>
      </c>
      <c r="AF12" s="12">
        <f>AF11-AC11</f>
        <v>3448</v>
      </c>
      <c r="AG12" s="22">
        <f>AF12/SUM(AD9:AF9)-1</f>
        <v>7.4143302180685433E-2</v>
      </c>
      <c r="AI12" s="12">
        <f>AI11-AF11</f>
        <v>7276</v>
      </c>
      <c r="AJ12" s="22">
        <f>AI12/SUM(AG9:AI9)-1</f>
        <v>-5.6045666839647068E-2</v>
      </c>
      <c r="AL12" s="12">
        <f>AL11-AI11</f>
        <v>7903</v>
      </c>
      <c r="AM12" s="22">
        <f>AL12/SUM(AJ9:AL9)-1</f>
        <v>0.1025390625</v>
      </c>
      <c r="AO12" s="12">
        <f>AO11-AL11</f>
        <v>2591</v>
      </c>
      <c r="AP12" s="22">
        <f>AO12/SUM(AM9:AO9)-1</f>
        <v>-0.19434079601990051</v>
      </c>
      <c r="AR12" s="12">
        <f>AR11-AO11</f>
        <v>3276</v>
      </c>
      <c r="AS12" s="22">
        <f>AR12/SUM(AP9:AR9)-1</f>
        <v>2.857142857142847E-2</v>
      </c>
      <c r="AU12" s="12">
        <f>AU11-AR11</f>
        <v>6724</v>
      </c>
      <c r="AV12" s="22">
        <f>AU12/SUM(AS9:AU9)-1</f>
        <v>3.7334156124652962E-2</v>
      </c>
      <c r="AX12" s="12">
        <f>AX11-AU11</f>
        <v>7641</v>
      </c>
      <c r="AY12" s="22">
        <f>AX12/SUM(AV9:AX9)-1</f>
        <v>7.3626528031473848E-2</v>
      </c>
      <c r="AZ12" s="22"/>
      <c r="BA12" s="12">
        <f>BA11-AX11</f>
        <v>2089</v>
      </c>
      <c r="BB12" s="22">
        <f>BA12/SUM(AY9:BA9)-1</f>
        <v>-0.21730985387785684</v>
      </c>
      <c r="BC12" s="22"/>
      <c r="BD12" s="12">
        <f>BD11-BA11</f>
        <v>3320</v>
      </c>
      <c r="BE12" s="22">
        <f>BD12/SUM(BB9:BD9)-1</f>
        <v>3.9123630672926346E-2</v>
      </c>
      <c r="BG12" s="12">
        <f>BG11-BD11</f>
        <v>7897</v>
      </c>
      <c r="BH12" s="22">
        <f>BG12/SUM(BE9:BG9)-1</f>
        <v>2.4519979242345613E-2</v>
      </c>
      <c r="BJ12" s="12">
        <f>BJ11-BG11</f>
        <v>7098</v>
      </c>
      <c r="BK12" s="22">
        <f>BJ12/SUM(BH9:BJ9)-1</f>
        <v>0.10423148724331055</v>
      </c>
      <c r="BM12" s="12">
        <f>BM11-BJ11</f>
        <v>2287</v>
      </c>
      <c r="BN12" s="22">
        <f>BM12/SUM(BK9:BM9)-1</f>
        <v>-0.15202076381164253</v>
      </c>
      <c r="BP12" s="12">
        <f>BP11-BM11</f>
        <v>3498</v>
      </c>
      <c r="BQ12" s="22">
        <f>BP12/SUM(BN9:BP9)-1</f>
        <v>0.25917926565874727</v>
      </c>
      <c r="BS12" s="12">
        <f>BS11-BP11</f>
        <v>7322</v>
      </c>
      <c r="BT12" s="22">
        <f>BS12/SUM(BQ9:BS9)-1</f>
        <v>-4.7234873129473054E-2</v>
      </c>
      <c r="BV12" s="12">
        <f>BV11-BS11</f>
        <v>6308</v>
      </c>
      <c r="BW12" s="22">
        <f>BV12/SUM(BT9:BV9)-1</f>
        <v>-0.13848675225348261</v>
      </c>
      <c r="DL12" s="12">
        <f>SUM(DJ9:DL9)</f>
        <v>13357</v>
      </c>
      <c r="DO12" s="12">
        <f>SUM(DM9:DO9)</f>
        <v>28397</v>
      </c>
      <c r="DR12" s="12">
        <f>SUM(DP9:DR9)</f>
        <v>28179</v>
      </c>
      <c r="DU12" s="12">
        <f>SUM(DS9:DU9)</f>
        <v>8238</v>
      </c>
      <c r="DX12" s="12">
        <f>SUM(DV9:DX9)</f>
        <v>10947</v>
      </c>
      <c r="EA12" s="12">
        <f>SUM(DY9:EA9)</f>
        <v>25930</v>
      </c>
      <c r="ED12" s="12">
        <f>SUM(EB9:ED9)</f>
        <v>23333</v>
      </c>
      <c r="EE12" s="12"/>
      <c r="EF12" s="12"/>
      <c r="EG12" s="12">
        <f>SUM(EE9:EG9)</f>
        <v>7316</v>
      </c>
      <c r="EH12" s="12"/>
      <c r="EI12" s="12"/>
      <c r="EJ12" s="12">
        <f ca="1">SUM(EH9:EJ9)</f>
        <v>10096</v>
      </c>
      <c r="EK12" s="12"/>
      <c r="EL12" s="12"/>
      <c r="EM12" s="12">
        <f ca="1">SUM(EK9:EM9)</f>
        <v>20564</v>
      </c>
      <c r="EN12" s="12"/>
      <c r="EO12" s="12"/>
      <c r="EP12" s="12">
        <f ca="1">SUM(EM9:EP9)</f>
        <v>28935</v>
      </c>
      <c r="EQ12" s="12"/>
      <c r="ER12" s="12"/>
      <c r="ES12" s="12">
        <f ca="1">SUM(EQ9:ES9)</f>
        <v>6298</v>
      </c>
      <c r="ET12" s="12"/>
      <c r="EU12" s="12"/>
      <c r="EV12" s="12">
        <f ca="1">SUM(ET9:EV9)</f>
        <v>10117</v>
      </c>
      <c r="EW12" s="12"/>
      <c r="EX12" s="12"/>
      <c r="EY12" s="12">
        <f ca="1">SUM(EW9:EY9)</f>
        <v>25598</v>
      </c>
      <c r="EZ12" s="12"/>
    </row>
    <row r="13" spans="1:164" x14ac:dyDescent="0.25">
      <c r="Q13" s="12">
        <f>H12+K12+N12+Q12</f>
        <v>19657</v>
      </c>
      <c r="T13" s="12">
        <f>K12+N12+Q12+T12</f>
        <v>21466</v>
      </c>
      <c r="W13" s="12">
        <f>N12+Q12+T12+W12</f>
        <v>22131</v>
      </c>
      <c r="Z13" s="12">
        <f>Q12+T12+W12+Z12</f>
        <v>21074</v>
      </c>
      <c r="AC13" s="12">
        <f>T12+W12+Z12+AC12</f>
        <v>20867</v>
      </c>
      <c r="AF13" s="12">
        <f>W12+Z12+AC12+AF12</f>
        <v>19752</v>
      </c>
      <c r="AI13" s="12">
        <f>Z12+AC12+AF12+AI12</f>
        <v>19709</v>
      </c>
      <c r="AL13" s="12">
        <f>AC12+AF12+AI12+AL12</f>
        <v>21091</v>
      </c>
      <c r="AO13" s="12">
        <f>AF12+AI12+AL12+AO12</f>
        <v>21218</v>
      </c>
      <c r="AP13" s="22">
        <f>(AO11-E11)/SUM(F9:AO9)-1</f>
        <v>-6.5647626709574025E-3</v>
      </c>
      <c r="AR13" s="12">
        <f>AI12+AL12+AO12+AR12</f>
        <v>21046</v>
      </c>
      <c r="AS13" s="22">
        <f>(AR11-E11)/SUM(F9:AR9)-1</f>
        <v>-4.8519170429325298E-3</v>
      </c>
      <c r="AU13" s="12">
        <f>AL12+AO12+AR12+AU12</f>
        <v>20494</v>
      </c>
      <c r="AV13" s="22">
        <f>(AU11-E11)/SUM(F9:AU9)-1</f>
        <v>-1.0443209824971822E-3</v>
      </c>
      <c r="AX13" s="12">
        <f>AO12+AR12+AU12+AX12</f>
        <v>20232</v>
      </c>
      <c r="AY13" s="22">
        <f>(AX11-E11)/SUM(F9:AX9)-1</f>
        <v>5.6882965515494543E-3</v>
      </c>
      <c r="AZ13" s="22"/>
      <c r="BA13" s="12">
        <f>AR12+AU12+AX12+BA12</f>
        <v>19730</v>
      </c>
      <c r="BB13" s="22">
        <f>(BA11-AO11)/SUM(AP9:BA9)-1</f>
        <v>1.4239448928185849E-2</v>
      </c>
      <c r="BD13" s="12">
        <f>AU12+AX12+BA12+BD12</f>
        <v>19774</v>
      </c>
      <c r="BE13" s="22">
        <f>(BD11-AR11)/SUM(AS9:BD9)-1</f>
        <v>1.5979037147408004E-2</v>
      </c>
      <c r="BG13" s="12">
        <f>AX12+BA12+BD12+BG12</f>
        <v>20947</v>
      </c>
      <c r="BH13" s="22">
        <f>(BG11-AU11)/SUM(AV9:BG9)-1</f>
        <v>1.2470394895838455E-2</v>
      </c>
      <c r="BJ13" s="12">
        <f>BA12+BD12+BG12+BJ12</f>
        <v>20404</v>
      </c>
      <c r="BK13" s="22">
        <f>(BJ11-AX11)/SUM(AY9:BJ9)-1</f>
        <v>2.0199999999999996E-2</v>
      </c>
      <c r="BM13" s="12">
        <f>BD12+BG12+BJ12+BM12</f>
        <v>20602</v>
      </c>
      <c r="BN13" s="22">
        <f>(BM11-BA11)/SUM(BB9:BM9)-1</f>
        <v>2.8659876173357191E-2</v>
      </c>
      <c r="BP13" s="12">
        <f>BG12+BJ12+BM12+BP12</f>
        <v>20780</v>
      </c>
      <c r="BQ13" s="22">
        <f>(BP11-BD11)/SUM(BE9:BP9)-1</f>
        <v>5.9609402886135365E-2</v>
      </c>
      <c r="BS13" s="12">
        <f>BJ12+BM12+BP12+BS12</f>
        <v>20205</v>
      </c>
      <c r="BT13" s="22">
        <f>(BS11-BG11)/SUM(BH9:BS9)-1</f>
        <v>3.1498876863385705E-2</v>
      </c>
      <c r="BV13" s="12">
        <f>BM12+BP12+BS12+BV12</f>
        <v>19415</v>
      </c>
      <c r="BW13" s="22">
        <f>(BV11-BJ11)/SUM(BK9:BV9)-1</f>
        <v>-5.2094522019334066E-2</v>
      </c>
      <c r="FC13" s="12"/>
    </row>
    <row r="14" spans="1:164" x14ac:dyDescent="0.25">
      <c r="X14" s="22">
        <f>(W11-K11)/SUM(L9:W9)-1</f>
        <v>7.6951097349968745E-3</v>
      </c>
      <c r="AA14" s="22">
        <f>(Z11-N11)/SUM(O9:Z9)-1</f>
        <v>-7.1127127886572161E-4</v>
      </c>
      <c r="AD14" s="22">
        <f>(AC11-Q11)/SUM(R9:AC9)-1</f>
        <v>-1.338061465721041E-2</v>
      </c>
      <c r="AG14" s="22">
        <f>(AF11-T11)/SUM(U9:AF9)-1</f>
        <v>-2.5747262503699297E-2</v>
      </c>
      <c r="AJ14" s="22">
        <f>(AI11-W11)/SUM(X9:AI9)-1</f>
        <v>-3.6046170400078292E-2</v>
      </c>
      <c r="AM14" s="22">
        <f>(AL11-Z11)/SUM(AA9:AL9)-1</f>
        <v>6.6822586034078757E-3</v>
      </c>
      <c r="AP14" s="22">
        <f>(AO11-AC11)/SUM(AD9:AO9)-1</f>
        <v>-3.9432917096986486E-3</v>
      </c>
      <c r="AS14" s="22">
        <f>(AR11-AF11)/SUM(AG9:AR9)-1</f>
        <v>-1.08567937209193E-2</v>
      </c>
      <c r="AV14" s="22">
        <f>(AU11-AI11)/SUM(AJ9:AU9)-1</f>
        <v>2.2093661164031664E-2</v>
      </c>
      <c r="AY14" s="22">
        <f>(AX11-AL11)/SUM(AM9:AX9)-1</f>
        <v>1.1600000000000055E-2</v>
      </c>
      <c r="AZ14" s="22"/>
      <c r="BB14" s="22">
        <f>(BA11-E11)/SUM(F9:BA9)-1</f>
        <v>-1.6053331372620772E-3</v>
      </c>
      <c r="BC14" s="22"/>
      <c r="BE14" s="22">
        <f>(BD11-E11)/SUM(F9:BD9)-1</f>
        <v>-7.0756385763814933E-5</v>
      </c>
      <c r="BH14" s="22">
        <f>(BG11-E11)/SUM(F9:BG9)-1</f>
        <v>1.9782500594556218E-3</v>
      </c>
      <c r="BK14" s="22">
        <f>(BJ11-E11)/SUM(F9:BJ9)-1</f>
        <v>8.6219095558655034E-3</v>
      </c>
      <c r="BN14" s="22">
        <f>(BM11-E11)/SUM(F9:BM9)-1</f>
        <v>4.3589062392379585E-3</v>
      </c>
      <c r="BQ14" s="22">
        <f>(BP11-H11)/SUM(I9:BP9)-1</f>
        <v>1.21874384721401E-2</v>
      </c>
      <c r="BT14" s="22">
        <f>(BS11-E11)/SUM(F9:BS9)-1</f>
        <v>7.1368672721108251E-3</v>
      </c>
      <c r="BW14" s="22">
        <f>(BV11-E11)/SUM(F9:BV9)-1</f>
        <v>-1.7920546660413761E-3</v>
      </c>
    </row>
    <row r="17" spans="42:49" x14ac:dyDescent="0.25">
      <c r="AP17" t="s">
        <v>62</v>
      </c>
      <c r="AS17" s="12">
        <f>AX11-AR11</f>
        <v>14365</v>
      </c>
      <c r="AU17" s="22">
        <f>(AS17/$AS$23)-1</f>
        <v>8.4341896686208839E-2</v>
      </c>
    </row>
    <row r="18" spans="42:49" x14ac:dyDescent="0.25">
      <c r="AP18" t="s">
        <v>63</v>
      </c>
      <c r="AS18" s="12">
        <f>AL11-AF11</f>
        <v>15179</v>
      </c>
      <c r="AU18" s="22">
        <f>(AS18/$AS$23)-1</f>
        <v>0.14578667941524293</v>
      </c>
      <c r="AW18" s="23">
        <f>AS17/AS18-1</f>
        <v>-5.3626721127874033E-2</v>
      </c>
    </row>
    <row r="19" spans="42:49" x14ac:dyDescent="0.25">
      <c r="AP19" t="s">
        <v>64</v>
      </c>
      <c r="AS19" s="12">
        <f>AI11-AC11</f>
        <v>10724</v>
      </c>
      <c r="AU19" s="22">
        <f>(AS19/$AS$23)-1</f>
        <v>-0.19049895579095688</v>
      </c>
    </row>
    <row r="20" spans="42:49" x14ac:dyDescent="0.25">
      <c r="AP20" t="s">
        <v>65</v>
      </c>
      <c r="AS20" s="12">
        <f>Z$11-T$11</f>
        <v>13840</v>
      </c>
      <c r="AU20" s="22">
        <f>(AS20/$AS$23)-1</f>
        <v>4.4712276375713955E-2</v>
      </c>
    </row>
    <row r="21" spans="42:49" x14ac:dyDescent="0.25">
      <c r="AP21" t="s">
        <v>66</v>
      </c>
      <c r="AS21" s="12">
        <f>N$11-H$11</f>
        <v>14232</v>
      </c>
      <c r="AU21" s="22">
        <f>(AS21/$AS$23)-1</f>
        <v>7.4302392874216805E-2</v>
      </c>
    </row>
    <row r="23" spans="42:49" x14ac:dyDescent="0.25">
      <c r="AS23" s="12">
        <f>AVERAGE(AS18:AS20)</f>
        <v>13247.666666666666</v>
      </c>
    </row>
  </sheetData>
  <sheetProtection selectLockedCells="1" selectUnlockedCells="1"/>
  <phoneticPr fontId="0" type="noConversion"/>
  <pageMargins left="0.44027777777777777" right="0.4201388888888889" top="0.77986111111111112" bottom="0.72986111111111107" header="0.51180555555555551" footer="0.51180555555555551"/>
  <pageSetup paperSize="9" scale="74" firstPageNumber="0" orientation="landscape" horizontalDpi="300" verticalDpi="300" r:id="rId1"/>
  <headerFooter alignWithMargins="0"/>
  <colBreaks count="1" manualBreakCount="1">
    <brk id="160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12.622999999999999</v>
      </c>
      <c r="C3" s="14">
        <v>14.984999999999999</v>
      </c>
      <c r="D3" s="14">
        <v>14.948</v>
      </c>
      <c r="E3" s="14">
        <v>15</v>
      </c>
      <c r="F3" s="14">
        <v>8.2949999999999999</v>
      </c>
      <c r="G3" s="14">
        <v>15</v>
      </c>
      <c r="H3" s="14">
        <v>15</v>
      </c>
      <c r="I3" s="14">
        <v>15</v>
      </c>
      <c r="J3" s="14">
        <v>15</v>
      </c>
      <c r="K3" s="14">
        <v>15</v>
      </c>
      <c r="L3" s="14">
        <v>4.9279999999999999</v>
      </c>
      <c r="M3" s="14">
        <v>15</v>
      </c>
      <c r="N3" s="14">
        <v>15</v>
      </c>
      <c r="O3" s="14">
        <v>15</v>
      </c>
      <c r="P3" s="14">
        <v>15</v>
      </c>
      <c r="Q3" s="14">
        <v>13.865</v>
      </c>
      <c r="R3" s="14">
        <v>13.493</v>
      </c>
      <c r="S3" s="14">
        <v>15</v>
      </c>
      <c r="T3" s="14">
        <v>15</v>
      </c>
      <c r="U3" s="14">
        <v>15</v>
      </c>
      <c r="V3" s="14">
        <v>15</v>
      </c>
      <c r="W3" s="14">
        <v>8.7810000000000006</v>
      </c>
      <c r="X3" s="14">
        <v>3.161</v>
      </c>
      <c r="Y3" s="14">
        <v>15</v>
      </c>
      <c r="Z3" s="14">
        <v>15</v>
      </c>
      <c r="AA3" s="14">
        <v>15</v>
      </c>
      <c r="AB3" s="14">
        <v>15</v>
      </c>
      <c r="AC3" s="14">
        <v>15</v>
      </c>
      <c r="AD3" s="14">
        <v>15</v>
      </c>
      <c r="AE3" s="14">
        <v>15</v>
      </c>
      <c r="AF3" s="14">
        <v>15</v>
      </c>
      <c r="AG3" s="14">
        <v>4.8659999999999997</v>
      </c>
      <c r="AH3" s="14"/>
      <c r="AI3" s="14"/>
    </row>
    <row r="4" spans="1:40" s="7" customFormat="1" x14ac:dyDescent="0.25">
      <c r="A4" s="15" t="s">
        <v>17</v>
      </c>
      <c r="B4" s="18">
        <v>39.9</v>
      </c>
      <c r="C4" s="18">
        <v>92.5</v>
      </c>
      <c r="D4" s="18">
        <v>87.5</v>
      </c>
      <c r="E4" s="18">
        <v>38.4</v>
      </c>
      <c r="F4" s="18">
        <v>35.9</v>
      </c>
      <c r="G4" s="18">
        <v>81.900000000000006</v>
      </c>
      <c r="H4" s="18">
        <v>44.9</v>
      </c>
      <c r="I4" s="18">
        <v>86.4</v>
      </c>
      <c r="J4" s="18">
        <v>109.2</v>
      </c>
      <c r="K4" s="18">
        <v>54.6</v>
      </c>
      <c r="L4" s="18">
        <v>25.9</v>
      </c>
      <c r="M4" s="18">
        <v>49.4</v>
      </c>
      <c r="N4" s="18">
        <v>68.3</v>
      </c>
      <c r="O4" s="18">
        <v>79.3</v>
      </c>
      <c r="P4" s="18">
        <v>118.6</v>
      </c>
      <c r="Q4" s="18">
        <v>57</v>
      </c>
      <c r="R4" s="18">
        <v>46.3</v>
      </c>
      <c r="S4" s="18">
        <v>53.1</v>
      </c>
      <c r="T4" s="18">
        <v>103.3</v>
      </c>
      <c r="U4" s="18">
        <v>71.900000000000006</v>
      </c>
      <c r="V4" s="18">
        <v>66.400000000000006</v>
      </c>
      <c r="W4" s="18">
        <v>40.6</v>
      </c>
      <c r="X4" s="18">
        <v>20</v>
      </c>
      <c r="Y4" s="18">
        <v>63.3</v>
      </c>
      <c r="Z4" s="18">
        <v>64</v>
      </c>
      <c r="AA4" s="18">
        <v>77.3</v>
      </c>
      <c r="AB4" s="18">
        <v>50.1</v>
      </c>
      <c r="AC4" s="18">
        <v>120.9</v>
      </c>
      <c r="AD4" s="18">
        <v>67.400000000000006</v>
      </c>
      <c r="AE4" s="18">
        <v>56.6</v>
      </c>
      <c r="AF4" s="18">
        <v>73.5</v>
      </c>
      <c r="AG4" s="18">
        <v>27.6</v>
      </c>
      <c r="AH4" s="18"/>
      <c r="AI4" s="18">
        <f>SUM(C4:AG4)</f>
        <v>2032.0999999999997</v>
      </c>
      <c r="AJ4" s="16">
        <f>AVERAGE(C4:AG4)</f>
        <v>65.551612903225802</v>
      </c>
      <c r="AK4" s="17"/>
    </row>
    <row r="5" spans="1:40" x14ac:dyDescent="0.25">
      <c r="A5" s="13" t="s">
        <v>23</v>
      </c>
      <c r="B5" s="12">
        <v>7200</v>
      </c>
      <c r="C5">
        <v>7293</v>
      </c>
      <c r="D5">
        <v>7380</v>
      </c>
      <c r="E5">
        <v>7415</v>
      </c>
      <c r="F5" s="12">
        <v>7451</v>
      </c>
      <c r="G5" s="12">
        <v>7533</v>
      </c>
      <c r="H5" s="12">
        <v>7578</v>
      </c>
      <c r="I5" s="12">
        <v>7664</v>
      </c>
      <c r="J5" s="12">
        <v>7774</v>
      </c>
      <c r="K5" s="12">
        <v>7828</v>
      </c>
      <c r="L5" s="12">
        <v>7854</v>
      </c>
      <c r="M5" s="12">
        <v>7904</v>
      </c>
      <c r="N5" s="12">
        <v>7972</v>
      </c>
      <c r="O5" s="12">
        <v>8051</v>
      </c>
      <c r="P5" s="12">
        <v>8170</v>
      </c>
      <c r="Q5" s="12">
        <v>8227</v>
      </c>
      <c r="R5" s="12">
        <v>8273</v>
      </c>
      <c r="S5" s="12">
        <v>8327</v>
      </c>
      <c r="T5" s="12">
        <v>8430</v>
      </c>
      <c r="U5" s="12">
        <v>8502</v>
      </c>
      <c r="V5" s="12">
        <v>8568</v>
      </c>
      <c r="W5" s="12">
        <v>8609</v>
      </c>
      <c r="X5" s="12">
        <v>8629</v>
      </c>
      <c r="Y5" s="12">
        <v>8692</v>
      </c>
      <c r="Z5" s="12">
        <v>8756</v>
      </c>
      <c r="AA5" s="12">
        <v>8834</v>
      </c>
      <c r="AB5" s="12">
        <v>8884</v>
      </c>
      <c r="AC5" s="12">
        <v>9005</v>
      </c>
      <c r="AD5" s="12">
        <v>9072</v>
      </c>
      <c r="AE5" s="12">
        <v>9129</v>
      </c>
      <c r="AF5" s="12">
        <v>9203</v>
      </c>
      <c r="AG5" s="12">
        <v>9230</v>
      </c>
      <c r="AI5" s="12">
        <f>MAX(C5:AG5)-B5</f>
        <v>2030</v>
      </c>
    </row>
  </sheetData>
  <sheetProtection selectLockedCells="1" selectUnlockedCells="1"/>
  <phoneticPr fontId="0" type="noConversion"/>
  <conditionalFormatting sqref="B6:AG6">
    <cfRule type="cellIs" dxfId="3563" priority="1" stopIfTrue="1" operator="greaterThan">
      <formula>17</formula>
    </cfRule>
    <cfRule type="cellIs" dxfId="3562" priority="2" stopIfTrue="1" operator="between">
      <formula>10</formula>
      <formula>15</formula>
    </cfRule>
    <cfRule type="cellIs" dxfId="3561" priority="3" stopIfTrue="1" operator="between">
      <formula>15</formula>
      <formula>17</formula>
    </cfRule>
  </conditionalFormatting>
  <conditionalFormatting sqref="B4:AG4">
    <cfRule type="cellIs" dxfId="3560" priority="4" stopIfTrue="1" operator="greaterThan">
      <formula>50</formula>
    </cfRule>
    <cfRule type="cellIs" dxfId="3559" priority="5" stopIfTrue="1" operator="between">
      <formula>25</formula>
      <formula>35</formula>
    </cfRule>
    <cfRule type="cellIs" dxfId="3558" priority="6" stopIfTrue="1" operator="between">
      <formula>35</formula>
      <formula>50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>
      <selection activeCell="AI5" sqref="AI5"/>
    </sheetView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14.362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40" s="7" customFormat="1" x14ac:dyDescent="0.25">
      <c r="A4" s="15" t="s">
        <v>17</v>
      </c>
      <c r="B4" s="10">
        <v>106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>
        <f>SUM(C4:AG4)</f>
        <v>0</v>
      </c>
      <c r="AJ4" s="16" t="e">
        <f>AVERAGE(C4:AG4)</f>
        <v>#DIV/0!</v>
      </c>
      <c r="AK4" s="17"/>
    </row>
    <row r="5" spans="1:40" x14ac:dyDescent="0.25">
      <c r="A5" s="13" t="s">
        <v>23</v>
      </c>
      <c r="B5" s="12">
        <f t="shared" ref="B5" si="0">B6+$B7</f>
        <v>150691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I5" s="12">
        <v>0</v>
      </c>
    </row>
    <row r="6" spans="1:40" x14ac:dyDescent="0.25">
      <c r="B6" s="12">
        <v>82329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</row>
    <row r="7" spans="1:40" x14ac:dyDescent="0.25">
      <c r="B7" s="12">
        <v>68362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1397" priority="79" stopIfTrue="1" operator="greaterThan">
      <formula>70</formula>
    </cfRule>
    <cfRule type="cellIs" dxfId="1396" priority="80" stopIfTrue="1" operator="between">
      <formula>60</formula>
      <formula>70</formula>
    </cfRule>
    <cfRule type="cellIs" dxfId="1395" priority="81" stopIfTrue="1" operator="between">
      <formula>45</formula>
      <formula>60</formula>
    </cfRule>
  </conditionalFormatting>
  <conditionalFormatting sqref="D4 P4 AD4:AG4">
    <cfRule type="cellIs" dxfId="1394" priority="82" stopIfTrue="1" operator="greaterThan">
      <formula>100</formula>
    </cfRule>
    <cfRule type="cellIs" dxfId="1393" priority="83" stopIfTrue="1" operator="between">
      <formula>80</formula>
      <formula>100</formula>
    </cfRule>
    <cfRule type="cellIs" dxfId="1392" priority="84" stopIfTrue="1" operator="between">
      <formula>50</formula>
      <formula>80</formula>
    </cfRule>
  </conditionalFormatting>
  <conditionalFormatting sqref="AA4">
    <cfRule type="cellIs" dxfId="1391" priority="76" stopIfTrue="1" operator="greaterThan">
      <formula>100</formula>
    </cfRule>
    <cfRule type="cellIs" dxfId="1390" priority="77" stopIfTrue="1" operator="between">
      <formula>80</formula>
      <formula>100</formula>
    </cfRule>
    <cfRule type="cellIs" dxfId="1389" priority="78" stopIfTrue="1" operator="between">
      <formula>50</formula>
      <formula>80</formula>
    </cfRule>
  </conditionalFormatting>
  <conditionalFormatting sqref="Z4">
    <cfRule type="cellIs" dxfId="1388" priority="73" stopIfTrue="1" operator="greaterThan">
      <formula>100</formula>
    </cfRule>
    <cfRule type="cellIs" dxfId="1387" priority="74" stopIfTrue="1" operator="between">
      <formula>80</formula>
      <formula>100</formula>
    </cfRule>
    <cfRule type="cellIs" dxfId="1386" priority="75" stopIfTrue="1" operator="between">
      <formula>50</formula>
      <formula>80</formula>
    </cfRule>
  </conditionalFormatting>
  <conditionalFormatting sqref="X4">
    <cfRule type="cellIs" dxfId="1385" priority="70" stopIfTrue="1" operator="greaterThan">
      <formula>100</formula>
    </cfRule>
    <cfRule type="cellIs" dxfId="1384" priority="71" stopIfTrue="1" operator="between">
      <formula>80</formula>
      <formula>100</formula>
    </cfRule>
    <cfRule type="cellIs" dxfId="1383" priority="72" stopIfTrue="1" operator="between">
      <formula>50</formula>
      <formula>80</formula>
    </cfRule>
  </conditionalFormatting>
  <conditionalFormatting sqref="W4">
    <cfRule type="cellIs" dxfId="1382" priority="67" stopIfTrue="1" operator="greaterThan">
      <formula>100</formula>
    </cfRule>
    <cfRule type="cellIs" dxfId="1381" priority="68" stopIfTrue="1" operator="between">
      <formula>80</formula>
      <formula>100</formula>
    </cfRule>
    <cfRule type="cellIs" dxfId="1380" priority="69" stopIfTrue="1" operator="between">
      <formula>50</formula>
      <formula>80</formula>
    </cfRule>
  </conditionalFormatting>
  <conditionalFormatting sqref="AB4">
    <cfRule type="cellIs" dxfId="1379" priority="64" stopIfTrue="1" operator="greaterThan">
      <formula>100</formula>
    </cfRule>
    <cfRule type="cellIs" dxfId="1378" priority="65" stopIfTrue="1" operator="between">
      <formula>80</formula>
      <formula>100</formula>
    </cfRule>
    <cfRule type="cellIs" dxfId="1377" priority="66" stopIfTrue="1" operator="between">
      <formula>50</formula>
      <formula>80</formula>
    </cfRule>
  </conditionalFormatting>
  <conditionalFormatting sqref="H4">
    <cfRule type="cellIs" dxfId="1376" priority="61" stopIfTrue="1" operator="greaterThan">
      <formula>100</formula>
    </cfRule>
    <cfRule type="cellIs" dxfId="1375" priority="62" stopIfTrue="1" operator="between">
      <formula>80</formula>
      <formula>100</formula>
    </cfRule>
    <cfRule type="cellIs" dxfId="1374" priority="63" stopIfTrue="1" operator="between">
      <formula>50</formula>
      <formula>80</formula>
    </cfRule>
  </conditionalFormatting>
  <conditionalFormatting sqref="Y4">
    <cfRule type="cellIs" dxfId="1373" priority="58" stopIfTrue="1" operator="greaterThan">
      <formula>100</formula>
    </cfRule>
    <cfRule type="cellIs" dxfId="1372" priority="59" stopIfTrue="1" operator="between">
      <formula>80</formula>
      <formula>100</formula>
    </cfRule>
    <cfRule type="cellIs" dxfId="1371" priority="60" stopIfTrue="1" operator="between">
      <formula>50</formula>
      <formula>80</formula>
    </cfRule>
  </conditionalFormatting>
  <conditionalFormatting sqref="AC4">
    <cfRule type="cellIs" dxfId="1370" priority="55" stopIfTrue="1" operator="greaterThan">
      <formula>100</formula>
    </cfRule>
    <cfRule type="cellIs" dxfId="1369" priority="56" stopIfTrue="1" operator="between">
      <formula>80</formula>
      <formula>100</formula>
    </cfRule>
    <cfRule type="cellIs" dxfId="1368" priority="57" stopIfTrue="1" operator="between">
      <formula>50</formula>
      <formula>80</formula>
    </cfRule>
  </conditionalFormatting>
  <conditionalFormatting sqref="T4">
    <cfRule type="cellIs" dxfId="1367" priority="52" stopIfTrue="1" operator="greaterThan">
      <formula>100</formula>
    </cfRule>
    <cfRule type="cellIs" dxfId="1366" priority="53" stopIfTrue="1" operator="between">
      <formula>80</formula>
      <formula>100</formula>
    </cfRule>
    <cfRule type="cellIs" dxfId="1365" priority="54" stopIfTrue="1" operator="between">
      <formula>50</formula>
      <formula>80</formula>
    </cfRule>
  </conditionalFormatting>
  <conditionalFormatting sqref="F4">
    <cfRule type="cellIs" dxfId="1364" priority="49" stopIfTrue="1" operator="greaterThan">
      <formula>100</formula>
    </cfRule>
    <cfRule type="cellIs" dxfId="1363" priority="50" stopIfTrue="1" operator="between">
      <formula>80</formula>
      <formula>100</formula>
    </cfRule>
    <cfRule type="cellIs" dxfId="1362" priority="51" stopIfTrue="1" operator="between">
      <formula>50</formula>
      <formula>80</formula>
    </cfRule>
  </conditionalFormatting>
  <conditionalFormatting sqref="N4">
    <cfRule type="cellIs" dxfId="1361" priority="46" stopIfTrue="1" operator="greaterThan">
      <formula>100</formula>
    </cfRule>
    <cfRule type="cellIs" dxfId="1360" priority="47" stopIfTrue="1" operator="between">
      <formula>80</formula>
      <formula>100</formula>
    </cfRule>
    <cfRule type="cellIs" dxfId="1359" priority="48" stopIfTrue="1" operator="between">
      <formula>50</formula>
      <formula>80</formula>
    </cfRule>
  </conditionalFormatting>
  <conditionalFormatting sqref="G4">
    <cfRule type="cellIs" dxfId="1358" priority="43" stopIfTrue="1" operator="greaterThan">
      <formula>100</formula>
    </cfRule>
    <cfRule type="cellIs" dxfId="1357" priority="44" stopIfTrue="1" operator="between">
      <formula>80</formula>
      <formula>100</formula>
    </cfRule>
    <cfRule type="cellIs" dxfId="1356" priority="45" stopIfTrue="1" operator="between">
      <formula>50</formula>
      <formula>80</formula>
    </cfRule>
  </conditionalFormatting>
  <conditionalFormatting sqref="R4">
    <cfRule type="cellIs" dxfId="1355" priority="40" stopIfTrue="1" operator="greaterThan">
      <formula>100</formula>
    </cfRule>
    <cfRule type="cellIs" dxfId="1354" priority="41" stopIfTrue="1" operator="between">
      <formula>80</formula>
      <formula>100</formula>
    </cfRule>
    <cfRule type="cellIs" dxfId="1353" priority="42" stopIfTrue="1" operator="between">
      <formula>50</formula>
      <formula>80</formula>
    </cfRule>
  </conditionalFormatting>
  <conditionalFormatting sqref="E4">
    <cfRule type="cellIs" dxfId="1352" priority="37" stopIfTrue="1" operator="greaterThan">
      <formula>100</formula>
    </cfRule>
    <cfRule type="cellIs" dxfId="1351" priority="38" stopIfTrue="1" operator="between">
      <formula>80</formula>
      <formula>100</formula>
    </cfRule>
    <cfRule type="cellIs" dxfId="1350" priority="39" stopIfTrue="1" operator="between">
      <formula>50</formula>
      <formula>80</formula>
    </cfRule>
  </conditionalFormatting>
  <conditionalFormatting sqref="V4">
    <cfRule type="cellIs" dxfId="1349" priority="34" stopIfTrue="1" operator="greaterThan">
      <formula>100</formula>
    </cfRule>
    <cfRule type="cellIs" dxfId="1348" priority="35" stopIfTrue="1" operator="between">
      <formula>80</formula>
      <formula>100</formula>
    </cfRule>
    <cfRule type="cellIs" dxfId="1347" priority="36" stopIfTrue="1" operator="between">
      <formula>50</formula>
      <formula>80</formula>
    </cfRule>
  </conditionalFormatting>
  <conditionalFormatting sqref="I4">
    <cfRule type="cellIs" dxfId="1346" priority="31" stopIfTrue="1" operator="greaterThan">
      <formula>100</formula>
    </cfRule>
    <cfRule type="cellIs" dxfId="1345" priority="32" stopIfTrue="1" operator="between">
      <formula>80</formula>
      <formula>100</formula>
    </cfRule>
    <cfRule type="cellIs" dxfId="1344" priority="33" stopIfTrue="1" operator="between">
      <formula>50</formula>
      <formula>80</formula>
    </cfRule>
  </conditionalFormatting>
  <conditionalFormatting sqref="O4">
    <cfRule type="cellIs" dxfId="1343" priority="28" stopIfTrue="1" operator="greaterThan">
      <formula>100</formula>
    </cfRule>
    <cfRule type="cellIs" dxfId="1342" priority="29" stopIfTrue="1" operator="between">
      <formula>80</formula>
      <formula>100</formula>
    </cfRule>
    <cfRule type="cellIs" dxfId="1341" priority="30" stopIfTrue="1" operator="between">
      <formula>50</formula>
      <formula>80</formula>
    </cfRule>
  </conditionalFormatting>
  <conditionalFormatting sqref="C4">
    <cfRule type="cellIs" dxfId="1340" priority="25" stopIfTrue="1" operator="greaterThan">
      <formula>100</formula>
    </cfRule>
    <cfRule type="cellIs" dxfId="1339" priority="26" stopIfTrue="1" operator="between">
      <formula>80</formula>
      <formula>100</formula>
    </cfRule>
    <cfRule type="cellIs" dxfId="1338" priority="27" stopIfTrue="1" operator="between">
      <formula>50</formula>
      <formula>80</formula>
    </cfRule>
  </conditionalFormatting>
  <conditionalFormatting sqref="K4">
    <cfRule type="cellIs" dxfId="1337" priority="22" stopIfTrue="1" operator="greaterThan">
      <formula>100</formula>
    </cfRule>
    <cfRule type="cellIs" dxfId="1336" priority="23" stopIfTrue="1" operator="between">
      <formula>80</formula>
      <formula>100</formula>
    </cfRule>
    <cfRule type="cellIs" dxfId="1335" priority="24" stopIfTrue="1" operator="between">
      <formula>50</formula>
      <formula>80</formula>
    </cfRule>
  </conditionalFormatting>
  <conditionalFormatting sqref="S4">
    <cfRule type="cellIs" dxfId="1334" priority="19" stopIfTrue="1" operator="greaterThan">
      <formula>100</formula>
    </cfRule>
    <cfRule type="cellIs" dxfId="1333" priority="20" stopIfTrue="1" operator="between">
      <formula>80</formula>
      <formula>100</formula>
    </cfRule>
    <cfRule type="cellIs" dxfId="1332" priority="21" stopIfTrue="1" operator="between">
      <formula>50</formula>
      <formula>80</formula>
    </cfRule>
  </conditionalFormatting>
  <conditionalFormatting sqref="J4">
    <cfRule type="cellIs" dxfId="1331" priority="16" stopIfTrue="1" operator="greaterThan">
      <formula>100</formula>
    </cfRule>
    <cfRule type="cellIs" dxfId="1330" priority="17" stopIfTrue="1" operator="between">
      <formula>80</formula>
      <formula>100</formula>
    </cfRule>
    <cfRule type="cellIs" dxfId="1329" priority="18" stopIfTrue="1" operator="between">
      <formula>50</formula>
      <formula>80</formula>
    </cfRule>
  </conditionalFormatting>
  <conditionalFormatting sqref="L4">
    <cfRule type="cellIs" dxfId="1328" priority="13" stopIfTrue="1" operator="greaterThan">
      <formula>100</formula>
    </cfRule>
    <cfRule type="cellIs" dxfId="1327" priority="14" stopIfTrue="1" operator="between">
      <formula>80</formula>
      <formula>100</formula>
    </cfRule>
    <cfRule type="cellIs" dxfId="1326" priority="15" stopIfTrue="1" operator="between">
      <formula>50</formula>
      <formula>80</formula>
    </cfRule>
  </conditionalFormatting>
  <conditionalFormatting sqref="M4">
    <cfRule type="cellIs" dxfId="1325" priority="10" stopIfTrue="1" operator="greaterThan">
      <formula>100</formula>
    </cfRule>
    <cfRule type="cellIs" dxfId="1324" priority="11" stopIfTrue="1" operator="between">
      <formula>80</formula>
      <formula>100</formula>
    </cfRule>
    <cfRule type="cellIs" dxfId="1323" priority="12" stopIfTrue="1" operator="between">
      <formula>50</formula>
      <formula>80</formula>
    </cfRule>
  </conditionalFormatting>
  <conditionalFormatting sqref="Q4">
    <cfRule type="cellIs" dxfId="1322" priority="7" stopIfTrue="1" operator="greaterThan">
      <formula>100</formula>
    </cfRule>
    <cfRule type="cellIs" dxfId="1321" priority="8" stopIfTrue="1" operator="between">
      <formula>80</formula>
      <formula>100</formula>
    </cfRule>
    <cfRule type="cellIs" dxfId="1320" priority="9" stopIfTrue="1" operator="between">
      <formula>50</formula>
      <formula>80</formula>
    </cfRule>
  </conditionalFormatting>
  <conditionalFormatting sqref="U4">
    <cfRule type="cellIs" dxfId="1319" priority="4" stopIfTrue="1" operator="greaterThan">
      <formula>100</formula>
    </cfRule>
    <cfRule type="cellIs" dxfId="1318" priority="5" stopIfTrue="1" operator="between">
      <formula>80</formula>
      <formula>100</formula>
    </cfRule>
    <cfRule type="cellIs" dxfId="1317" priority="6" stopIfTrue="1" operator="between">
      <formula>50</formula>
      <formula>80</formula>
    </cfRule>
  </conditionalFormatting>
  <conditionalFormatting sqref="B4">
    <cfRule type="cellIs" dxfId="1316" priority="1" stopIfTrue="1" operator="greaterThan">
      <formula>100</formula>
    </cfRule>
    <cfRule type="cellIs" dxfId="1315" priority="2" stopIfTrue="1" operator="between">
      <formula>80</formula>
      <formula>100</formula>
    </cfRule>
    <cfRule type="cellIs" dxfId="1314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14.362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40" s="7" customFormat="1" x14ac:dyDescent="0.25">
      <c r="A4" s="15" t="s">
        <v>17</v>
      </c>
      <c r="B4" s="10">
        <v>106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>
        <f>SUM(C4:AG4)</f>
        <v>0</v>
      </c>
      <c r="AJ4" s="16" t="e">
        <f>AVERAGE(C4:AG4)</f>
        <v>#DIV/0!</v>
      </c>
      <c r="AK4" s="17"/>
    </row>
    <row r="5" spans="1:40" x14ac:dyDescent="0.25">
      <c r="A5" s="13" t="s">
        <v>23</v>
      </c>
      <c r="B5" s="12">
        <f t="shared" ref="B5" si="0">B6+$B7</f>
        <v>150691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I5" s="12">
        <v>0</v>
      </c>
    </row>
    <row r="6" spans="1:40" x14ac:dyDescent="0.25">
      <c r="B6" s="12">
        <v>82329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</row>
    <row r="7" spans="1:40" x14ac:dyDescent="0.25">
      <c r="B7" s="12">
        <v>68362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1313" priority="79" stopIfTrue="1" operator="greaterThan">
      <formula>70</formula>
    </cfRule>
    <cfRule type="cellIs" dxfId="1312" priority="80" stopIfTrue="1" operator="between">
      <formula>60</formula>
      <formula>70</formula>
    </cfRule>
    <cfRule type="cellIs" dxfId="1311" priority="81" stopIfTrue="1" operator="between">
      <formula>45</formula>
      <formula>60</formula>
    </cfRule>
  </conditionalFormatting>
  <conditionalFormatting sqref="D4 P4 AD4:AG4">
    <cfRule type="cellIs" dxfId="1310" priority="82" stopIfTrue="1" operator="greaterThan">
      <formula>100</formula>
    </cfRule>
    <cfRule type="cellIs" dxfId="1309" priority="83" stopIfTrue="1" operator="between">
      <formula>80</formula>
      <formula>100</formula>
    </cfRule>
    <cfRule type="cellIs" dxfId="1308" priority="84" stopIfTrue="1" operator="between">
      <formula>50</formula>
      <formula>80</formula>
    </cfRule>
  </conditionalFormatting>
  <conditionalFormatting sqref="AA4">
    <cfRule type="cellIs" dxfId="1307" priority="76" stopIfTrue="1" operator="greaterThan">
      <formula>100</formula>
    </cfRule>
    <cfRule type="cellIs" dxfId="1306" priority="77" stopIfTrue="1" operator="between">
      <formula>80</formula>
      <formula>100</formula>
    </cfRule>
    <cfRule type="cellIs" dxfId="1305" priority="78" stopIfTrue="1" operator="between">
      <formula>50</formula>
      <formula>80</formula>
    </cfRule>
  </conditionalFormatting>
  <conditionalFormatting sqref="Z4">
    <cfRule type="cellIs" dxfId="1304" priority="73" stopIfTrue="1" operator="greaterThan">
      <formula>100</formula>
    </cfRule>
    <cfRule type="cellIs" dxfId="1303" priority="74" stopIfTrue="1" operator="between">
      <formula>80</formula>
      <formula>100</formula>
    </cfRule>
    <cfRule type="cellIs" dxfId="1302" priority="75" stopIfTrue="1" operator="between">
      <formula>50</formula>
      <formula>80</formula>
    </cfRule>
  </conditionalFormatting>
  <conditionalFormatting sqref="X4">
    <cfRule type="cellIs" dxfId="1301" priority="70" stopIfTrue="1" operator="greaterThan">
      <formula>100</formula>
    </cfRule>
    <cfRule type="cellIs" dxfId="1300" priority="71" stopIfTrue="1" operator="between">
      <formula>80</formula>
      <formula>100</formula>
    </cfRule>
    <cfRule type="cellIs" dxfId="1299" priority="72" stopIfTrue="1" operator="between">
      <formula>50</formula>
      <formula>80</formula>
    </cfRule>
  </conditionalFormatting>
  <conditionalFormatting sqref="W4">
    <cfRule type="cellIs" dxfId="1298" priority="67" stopIfTrue="1" operator="greaterThan">
      <formula>100</formula>
    </cfRule>
    <cfRule type="cellIs" dxfId="1297" priority="68" stopIfTrue="1" operator="between">
      <formula>80</formula>
      <formula>100</formula>
    </cfRule>
    <cfRule type="cellIs" dxfId="1296" priority="69" stopIfTrue="1" operator="between">
      <formula>50</formula>
      <formula>80</formula>
    </cfRule>
  </conditionalFormatting>
  <conditionalFormatting sqref="AB4">
    <cfRule type="cellIs" dxfId="1295" priority="64" stopIfTrue="1" operator="greaterThan">
      <formula>100</formula>
    </cfRule>
    <cfRule type="cellIs" dxfId="1294" priority="65" stopIfTrue="1" operator="between">
      <formula>80</formula>
      <formula>100</formula>
    </cfRule>
    <cfRule type="cellIs" dxfId="1293" priority="66" stopIfTrue="1" operator="between">
      <formula>50</formula>
      <formula>80</formula>
    </cfRule>
  </conditionalFormatting>
  <conditionalFormatting sqref="H4">
    <cfRule type="cellIs" dxfId="1292" priority="61" stopIfTrue="1" operator="greaterThan">
      <formula>100</formula>
    </cfRule>
    <cfRule type="cellIs" dxfId="1291" priority="62" stopIfTrue="1" operator="between">
      <formula>80</formula>
      <formula>100</formula>
    </cfRule>
    <cfRule type="cellIs" dxfId="1290" priority="63" stopIfTrue="1" operator="between">
      <formula>50</formula>
      <formula>80</formula>
    </cfRule>
  </conditionalFormatting>
  <conditionalFormatting sqref="Y4">
    <cfRule type="cellIs" dxfId="1289" priority="58" stopIfTrue="1" operator="greaterThan">
      <formula>100</formula>
    </cfRule>
    <cfRule type="cellIs" dxfId="1288" priority="59" stopIfTrue="1" operator="between">
      <formula>80</formula>
      <formula>100</formula>
    </cfRule>
    <cfRule type="cellIs" dxfId="1287" priority="60" stopIfTrue="1" operator="between">
      <formula>50</formula>
      <formula>80</formula>
    </cfRule>
  </conditionalFormatting>
  <conditionalFormatting sqref="AC4">
    <cfRule type="cellIs" dxfId="1286" priority="55" stopIfTrue="1" operator="greaterThan">
      <formula>100</formula>
    </cfRule>
    <cfRule type="cellIs" dxfId="1285" priority="56" stopIfTrue="1" operator="between">
      <formula>80</formula>
      <formula>100</formula>
    </cfRule>
    <cfRule type="cellIs" dxfId="1284" priority="57" stopIfTrue="1" operator="between">
      <formula>50</formula>
      <formula>80</formula>
    </cfRule>
  </conditionalFormatting>
  <conditionalFormatting sqref="T4">
    <cfRule type="cellIs" dxfId="1283" priority="52" stopIfTrue="1" operator="greaterThan">
      <formula>100</formula>
    </cfRule>
    <cfRule type="cellIs" dxfId="1282" priority="53" stopIfTrue="1" operator="between">
      <formula>80</formula>
      <formula>100</formula>
    </cfRule>
    <cfRule type="cellIs" dxfId="1281" priority="54" stopIfTrue="1" operator="between">
      <formula>50</formula>
      <formula>80</formula>
    </cfRule>
  </conditionalFormatting>
  <conditionalFormatting sqref="F4">
    <cfRule type="cellIs" dxfId="1280" priority="49" stopIfTrue="1" operator="greaterThan">
      <formula>100</formula>
    </cfRule>
    <cfRule type="cellIs" dxfId="1279" priority="50" stopIfTrue="1" operator="between">
      <formula>80</formula>
      <formula>100</formula>
    </cfRule>
    <cfRule type="cellIs" dxfId="1278" priority="51" stopIfTrue="1" operator="between">
      <formula>50</formula>
      <formula>80</formula>
    </cfRule>
  </conditionalFormatting>
  <conditionalFormatting sqref="N4">
    <cfRule type="cellIs" dxfId="1277" priority="46" stopIfTrue="1" operator="greaterThan">
      <formula>100</formula>
    </cfRule>
    <cfRule type="cellIs" dxfId="1276" priority="47" stopIfTrue="1" operator="between">
      <formula>80</formula>
      <formula>100</formula>
    </cfRule>
    <cfRule type="cellIs" dxfId="1275" priority="48" stopIfTrue="1" operator="between">
      <formula>50</formula>
      <formula>80</formula>
    </cfRule>
  </conditionalFormatting>
  <conditionalFormatting sqref="G4">
    <cfRule type="cellIs" dxfId="1274" priority="43" stopIfTrue="1" operator="greaterThan">
      <formula>100</formula>
    </cfRule>
    <cfRule type="cellIs" dxfId="1273" priority="44" stopIfTrue="1" operator="between">
      <formula>80</formula>
      <formula>100</formula>
    </cfRule>
    <cfRule type="cellIs" dxfId="1272" priority="45" stopIfTrue="1" operator="between">
      <formula>50</formula>
      <formula>80</formula>
    </cfRule>
  </conditionalFormatting>
  <conditionalFormatting sqref="R4">
    <cfRule type="cellIs" dxfId="1271" priority="40" stopIfTrue="1" operator="greaterThan">
      <formula>100</formula>
    </cfRule>
    <cfRule type="cellIs" dxfId="1270" priority="41" stopIfTrue="1" operator="between">
      <formula>80</formula>
      <formula>100</formula>
    </cfRule>
    <cfRule type="cellIs" dxfId="1269" priority="42" stopIfTrue="1" operator="between">
      <formula>50</formula>
      <formula>80</formula>
    </cfRule>
  </conditionalFormatting>
  <conditionalFormatting sqref="E4">
    <cfRule type="cellIs" dxfId="1268" priority="37" stopIfTrue="1" operator="greaterThan">
      <formula>100</formula>
    </cfRule>
    <cfRule type="cellIs" dxfId="1267" priority="38" stopIfTrue="1" operator="between">
      <formula>80</formula>
      <formula>100</formula>
    </cfRule>
    <cfRule type="cellIs" dxfId="1266" priority="39" stopIfTrue="1" operator="between">
      <formula>50</formula>
      <formula>80</formula>
    </cfRule>
  </conditionalFormatting>
  <conditionalFormatting sqref="V4">
    <cfRule type="cellIs" dxfId="1265" priority="34" stopIfTrue="1" operator="greaterThan">
      <formula>100</formula>
    </cfRule>
    <cfRule type="cellIs" dxfId="1264" priority="35" stopIfTrue="1" operator="between">
      <formula>80</formula>
      <formula>100</formula>
    </cfRule>
    <cfRule type="cellIs" dxfId="1263" priority="36" stopIfTrue="1" operator="between">
      <formula>50</formula>
      <formula>80</formula>
    </cfRule>
  </conditionalFormatting>
  <conditionalFormatting sqref="I4">
    <cfRule type="cellIs" dxfId="1262" priority="31" stopIfTrue="1" operator="greaterThan">
      <formula>100</formula>
    </cfRule>
    <cfRule type="cellIs" dxfId="1261" priority="32" stopIfTrue="1" operator="between">
      <formula>80</formula>
      <formula>100</formula>
    </cfRule>
    <cfRule type="cellIs" dxfId="1260" priority="33" stopIfTrue="1" operator="between">
      <formula>50</formula>
      <formula>80</formula>
    </cfRule>
  </conditionalFormatting>
  <conditionalFormatting sqref="O4">
    <cfRule type="cellIs" dxfId="1259" priority="28" stopIfTrue="1" operator="greaterThan">
      <formula>100</formula>
    </cfRule>
    <cfRule type="cellIs" dxfId="1258" priority="29" stopIfTrue="1" operator="between">
      <formula>80</formula>
      <formula>100</formula>
    </cfRule>
    <cfRule type="cellIs" dxfId="1257" priority="30" stopIfTrue="1" operator="between">
      <formula>50</formula>
      <formula>80</formula>
    </cfRule>
  </conditionalFormatting>
  <conditionalFormatting sqref="C4">
    <cfRule type="cellIs" dxfId="1256" priority="25" stopIfTrue="1" operator="greaterThan">
      <formula>100</formula>
    </cfRule>
    <cfRule type="cellIs" dxfId="1255" priority="26" stopIfTrue="1" operator="between">
      <formula>80</formula>
      <formula>100</formula>
    </cfRule>
    <cfRule type="cellIs" dxfId="1254" priority="27" stopIfTrue="1" operator="between">
      <formula>50</formula>
      <formula>80</formula>
    </cfRule>
  </conditionalFormatting>
  <conditionalFormatting sqref="K4">
    <cfRule type="cellIs" dxfId="1253" priority="22" stopIfTrue="1" operator="greaterThan">
      <formula>100</formula>
    </cfRule>
    <cfRule type="cellIs" dxfId="1252" priority="23" stopIfTrue="1" operator="between">
      <formula>80</formula>
      <formula>100</formula>
    </cfRule>
    <cfRule type="cellIs" dxfId="1251" priority="24" stopIfTrue="1" operator="between">
      <formula>50</formula>
      <formula>80</formula>
    </cfRule>
  </conditionalFormatting>
  <conditionalFormatting sqref="S4">
    <cfRule type="cellIs" dxfId="1250" priority="19" stopIfTrue="1" operator="greaterThan">
      <formula>100</formula>
    </cfRule>
    <cfRule type="cellIs" dxfId="1249" priority="20" stopIfTrue="1" operator="between">
      <formula>80</formula>
      <formula>100</formula>
    </cfRule>
    <cfRule type="cellIs" dxfId="1248" priority="21" stopIfTrue="1" operator="between">
      <formula>50</formula>
      <formula>80</formula>
    </cfRule>
  </conditionalFormatting>
  <conditionalFormatting sqref="J4">
    <cfRule type="cellIs" dxfId="1247" priority="16" stopIfTrue="1" operator="greaterThan">
      <formula>100</formula>
    </cfRule>
    <cfRule type="cellIs" dxfId="1246" priority="17" stopIfTrue="1" operator="between">
      <formula>80</formula>
      <formula>100</formula>
    </cfRule>
    <cfRule type="cellIs" dxfId="1245" priority="18" stopIfTrue="1" operator="between">
      <formula>50</formula>
      <formula>80</formula>
    </cfRule>
  </conditionalFormatting>
  <conditionalFormatting sqref="L4">
    <cfRule type="cellIs" dxfId="1244" priority="13" stopIfTrue="1" operator="greaterThan">
      <formula>100</formula>
    </cfRule>
    <cfRule type="cellIs" dxfId="1243" priority="14" stopIfTrue="1" operator="between">
      <formula>80</formula>
      <formula>100</formula>
    </cfRule>
    <cfRule type="cellIs" dxfId="1242" priority="15" stopIfTrue="1" operator="between">
      <formula>50</formula>
      <formula>80</formula>
    </cfRule>
  </conditionalFormatting>
  <conditionalFormatting sqref="M4">
    <cfRule type="cellIs" dxfId="1241" priority="10" stopIfTrue="1" operator="greaterThan">
      <formula>100</formula>
    </cfRule>
    <cfRule type="cellIs" dxfId="1240" priority="11" stopIfTrue="1" operator="between">
      <formula>80</formula>
      <formula>100</formula>
    </cfRule>
    <cfRule type="cellIs" dxfId="1239" priority="12" stopIfTrue="1" operator="between">
      <formula>50</formula>
      <formula>80</formula>
    </cfRule>
  </conditionalFormatting>
  <conditionalFormatting sqref="Q4">
    <cfRule type="cellIs" dxfId="1238" priority="7" stopIfTrue="1" operator="greaterThan">
      <formula>100</formula>
    </cfRule>
    <cfRule type="cellIs" dxfId="1237" priority="8" stopIfTrue="1" operator="between">
      <formula>80</formula>
      <formula>100</formula>
    </cfRule>
    <cfRule type="cellIs" dxfId="1236" priority="9" stopIfTrue="1" operator="between">
      <formula>50</formula>
      <formula>80</formula>
    </cfRule>
  </conditionalFormatting>
  <conditionalFormatting sqref="U4">
    <cfRule type="cellIs" dxfId="1235" priority="4" stopIfTrue="1" operator="greaterThan">
      <formula>100</formula>
    </cfRule>
    <cfRule type="cellIs" dxfId="1234" priority="5" stopIfTrue="1" operator="between">
      <formula>80</formula>
      <formula>100</formula>
    </cfRule>
    <cfRule type="cellIs" dxfId="1233" priority="6" stopIfTrue="1" operator="between">
      <formula>50</formula>
      <formula>80</formula>
    </cfRule>
  </conditionalFormatting>
  <conditionalFormatting sqref="B4">
    <cfRule type="cellIs" dxfId="1232" priority="1" stopIfTrue="1" operator="greaterThan">
      <formula>100</formula>
    </cfRule>
    <cfRule type="cellIs" dxfId="1231" priority="2" stopIfTrue="1" operator="between">
      <formula>80</formula>
      <formula>100</formula>
    </cfRule>
    <cfRule type="cellIs" dxfId="1230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14.362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40" s="7" customFormat="1" x14ac:dyDescent="0.25">
      <c r="A4" s="15" t="s">
        <v>17</v>
      </c>
      <c r="B4" s="10">
        <v>106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>
        <f>SUM(C4:AG4)</f>
        <v>0</v>
      </c>
      <c r="AJ4" s="16" t="e">
        <f>AVERAGE(C4:AG4)</f>
        <v>#DIV/0!</v>
      </c>
      <c r="AK4" s="17"/>
    </row>
    <row r="5" spans="1:40" x14ac:dyDescent="0.25">
      <c r="A5" s="13" t="s">
        <v>23</v>
      </c>
      <c r="B5" s="12">
        <f t="shared" ref="B5" si="0">B6+$B7</f>
        <v>150691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I5" s="12">
        <v>0</v>
      </c>
    </row>
    <row r="6" spans="1:40" x14ac:dyDescent="0.25">
      <c r="B6" s="12">
        <v>82329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</row>
    <row r="7" spans="1:40" x14ac:dyDescent="0.25">
      <c r="B7" s="12">
        <v>68362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1229" priority="79" stopIfTrue="1" operator="greaterThan">
      <formula>70</formula>
    </cfRule>
    <cfRule type="cellIs" dxfId="1228" priority="80" stopIfTrue="1" operator="between">
      <formula>60</formula>
      <formula>70</formula>
    </cfRule>
    <cfRule type="cellIs" dxfId="1227" priority="81" stopIfTrue="1" operator="between">
      <formula>45</formula>
      <formula>60</formula>
    </cfRule>
  </conditionalFormatting>
  <conditionalFormatting sqref="D4 P4 AD4:AG4">
    <cfRule type="cellIs" dxfId="1226" priority="82" stopIfTrue="1" operator="greaterThan">
      <formula>100</formula>
    </cfRule>
    <cfRule type="cellIs" dxfId="1225" priority="83" stopIfTrue="1" operator="between">
      <formula>80</formula>
      <formula>100</formula>
    </cfRule>
    <cfRule type="cellIs" dxfId="1224" priority="84" stopIfTrue="1" operator="between">
      <formula>50</formula>
      <formula>80</formula>
    </cfRule>
  </conditionalFormatting>
  <conditionalFormatting sqref="AA4">
    <cfRule type="cellIs" dxfId="1223" priority="76" stopIfTrue="1" operator="greaterThan">
      <formula>100</formula>
    </cfRule>
    <cfRule type="cellIs" dxfId="1222" priority="77" stopIfTrue="1" operator="between">
      <formula>80</formula>
      <formula>100</formula>
    </cfRule>
    <cfRule type="cellIs" dxfId="1221" priority="78" stopIfTrue="1" operator="between">
      <formula>50</formula>
      <formula>80</formula>
    </cfRule>
  </conditionalFormatting>
  <conditionalFormatting sqref="Z4">
    <cfRule type="cellIs" dxfId="1220" priority="73" stopIfTrue="1" operator="greaterThan">
      <formula>100</formula>
    </cfRule>
    <cfRule type="cellIs" dxfId="1219" priority="74" stopIfTrue="1" operator="between">
      <formula>80</formula>
      <formula>100</formula>
    </cfRule>
    <cfRule type="cellIs" dxfId="1218" priority="75" stopIfTrue="1" operator="between">
      <formula>50</formula>
      <formula>80</formula>
    </cfRule>
  </conditionalFormatting>
  <conditionalFormatting sqref="X4">
    <cfRule type="cellIs" dxfId="1217" priority="70" stopIfTrue="1" operator="greaterThan">
      <formula>100</formula>
    </cfRule>
    <cfRule type="cellIs" dxfId="1216" priority="71" stopIfTrue="1" operator="between">
      <formula>80</formula>
      <formula>100</formula>
    </cfRule>
    <cfRule type="cellIs" dxfId="1215" priority="72" stopIfTrue="1" operator="between">
      <formula>50</formula>
      <formula>80</formula>
    </cfRule>
  </conditionalFormatting>
  <conditionalFormatting sqref="W4">
    <cfRule type="cellIs" dxfId="1214" priority="67" stopIfTrue="1" operator="greaterThan">
      <formula>100</formula>
    </cfRule>
    <cfRule type="cellIs" dxfId="1213" priority="68" stopIfTrue="1" operator="between">
      <formula>80</formula>
      <formula>100</formula>
    </cfRule>
    <cfRule type="cellIs" dxfId="1212" priority="69" stopIfTrue="1" operator="between">
      <formula>50</formula>
      <formula>80</formula>
    </cfRule>
  </conditionalFormatting>
  <conditionalFormatting sqref="AB4">
    <cfRule type="cellIs" dxfId="1211" priority="64" stopIfTrue="1" operator="greaterThan">
      <formula>100</formula>
    </cfRule>
    <cfRule type="cellIs" dxfId="1210" priority="65" stopIfTrue="1" operator="between">
      <formula>80</formula>
      <formula>100</formula>
    </cfRule>
    <cfRule type="cellIs" dxfId="1209" priority="66" stopIfTrue="1" operator="between">
      <formula>50</formula>
      <formula>80</formula>
    </cfRule>
  </conditionalFormatting>
  <conditionalFormatting sqref="H4">
    <cfRule type="cellIs" dxfId="1208" priority="61" stopIfTrue="1" operator="greaterThan">
      <formula>100</formula>
    </cfRule>
    <cfRule type="cellIs" dxfId="1207" priority="62" stopIfTrue="1" operator="between">
      <formula>80</formula>
      <formula>100</formula>
    </cfRule>
    <cfRule type="cellIs" dxfId="1206" priority="63" stopIfTrue="1" operator="between">
      <formula>50</formula>
      <formula>80</formula>
    </cfRule>
  </conditionalFormatting>
  <conditionalFormatting sqref="Y4">
    <cfRule type="cellIs" dxfId="1205" priority="58" stopIfTrue="1" operator="greaterThan">
      <formula>100</formula>
    </cfRule>
    <cfRule type="cellIs" dxfId="1204" priority="59" stopIfTrue="1" operator="between">
      <formula>80</formula>
      <formula>100</formula>
    </cfRule>
    <cfRule type="cellIs" dxfId="1203" priority="60" stopIfTrue="1" operator="between">
      <formula>50</formula>
      <formula>80</formula>
    </cfRule>
  </conditionalFormatting>
  <conditionalFormatting sqref="AC4">
    <cfRule type="cellIs" dxfId="1202" priority="55" stopIfTrue="1" operator="greaterThan">
      <formula>100</formula>
    </cfRule>
    <cfRule type="cellIs" dxfId="1201" priority="56" stopIfTrue="1" operator="between">
      <formula>80</formula>
      <formula>100</formula>
    </cfRule>
    <cfRule type="cellIs" dxfId="1200" priority="57" stopIfTrue="1" operator="between">
      <formula>50</formula>
      <formula>80</formula>
    </cfRule>
  </conditionalFormatting>
  <conditionalFormatting sqref="T4">
    <cfRule type="cellIs" dxfId="1199" priority="52" stopIfTrue="1" operator="greaterThan">
      <formula>100</formula>
    </cfRule>
    <cfRule type="cellIs" dxfId="1198" priority="53" stopIfTrue="1" operator="between">
      <formula>80</formula>
      <formula>100</formula>
    </cfRule>
    <cfRule type="cellIs" dxfId="1197" priority="54" stopIfTrue="1" operator="between">
      <formula>50</formula>
      <formula>80</formula>
    </cfRule>
  </conditionalFormatting>
  <conditionalFormatting sqref="F4">
    <cfRule type="cellIs" dxfId="1196" priority="49" stopIfTrue="1" operator="greaterThan">
      <formula>100</formula>
    </cfRule>
    <cfRule type="cellIs" dxfId="1195" priority="50" stopIfTrue="1" operator="between">
      <formula>80</formula>
      <formula>100</formula>
    </cfRule>
    <cfRule type="cellIs" dxfId="1194" priority="51" stopIfTrue="1" operator="between">
      <formula>50</formula>
      <formula>80</formula>
    </cfRule>
  </conditionalFormatting>
  <conditionalFormatting sqref="N4">
    <cfRule type="cellIs" dxfId="1193" priority="46" stopIfTrue="1" operator="greaterThan">
      <formula>100</formula>
    </cfRule>
    <cfRule type="cellIs" dxfId="1192" priority="47" stopIfTrue="1" operator="between">
      <formula>80</formula>
      <formula>100</formula>
    </cfRule>
    <cfRule type="cellIs" dxfId="1191" priority="48" stopIfTrue="1" operator="between">
      <formula>50</formula>
      <formula>80</formula>
    </cfRule>
  </conditionalFormatting>
  <conditionalFormatting sqref="G4">
    <cfRule type="cellIs" dxfId="1190" priority="43" stopIfTrue="1" operator="greaterThan">
      <formula>100</formula>
    </cfRule>
    <cfRule type="cellIs" dxfId="1189" priority="44" stopIfTrue="1" operator="between">
      <formula>80</formula>
      <formula>100</formula>
    </cfRule>
    <cfRule type="cellIs" dxfId="1188" priority="45" stopIfTrue="1" operator="between">
      <formula>50</formula>
      <formula>80</formula>
    </cfRule>
  </conditionalFormatting>
  <conditionalFormatting sqref="R4">
    <cfRule type="cellIs" dxfId="1187" priority="40" stopIfTrue="1" operator="greaterThan">
      <formula>100</formula>
    </cfRule>
    <cfRule type="cellIs" dxfId="1186" priority="41" stopIfTrue="1" operator="between">
      <formula>80</formula>
      <formula>100</formula>
    </cfRule>
    <cfRule type="cellIs" dxfId="1185" priority="42" stopIfTrue="1" operator="between">
      <formula>50</formula>
      <formula>80</formula>
    </cfRule>
  </conditionalFormatting>
  <conditionalFormatting sqref="E4">
    <cfRule type="cellIs" dxfId="1184" priority="37" stopIfTrue="1" operator="greaterThan">
      <formula>100</formula>
    </cfRule>
    <cfRule type="cellIs" dxfId="1183" priority="38" stopIfTrue="1" operator="between">
      <formula>80</formula>
      <formula>100</formula>
    </cfRule>
    <cfRule type="cellIs" dxfId="1182" priority="39" stopIfTrue="1" operator="between">
      <formula>50</formula>
      <formula>80</formula>
    </cfRule>
  </conditionalFormatting>
  <conditionalFormatting sqref="V4">
    <cfRule type="cellIs" dxfId="1181" priority="34" stopIfTrue="1" operator="greaterThan">
      <formula>100</formula>
    </cfRule>
    <cfRule type="cellIs" dxfId="1180" priority="35" stopIfTrue="1" operator="between">
      <formula>80</formula>
      <formula>100</formula>
    </cfRule>
    <cfRule type="cellIs" dxfId="1179" priority="36" stopIfTrue="1" operator="between">
      <formula>50</formula>
      <formula>80</formula>
    </cfRule>
  </conditionalFormatting>
  <conditionalFormatting sqref="I4">
    <cfRule type="cellIs" dxfId="1178" priority="31" stopIfTrue="1" operator="greaterThan">
      <formula>100</formula>
    </cfRule>
    <cfRule type="cellIs" dxfId="1177" priority="32" stopIfTrue="1" operator="between">
      <formula>80</formula>
      <formula>100</formula>
    </cfRule>
    <cfRule type="cellIs" dxfId="1176" priority="33" stopIfTrue="1" operator="between">
      <formula>50</formula>
      <formula>80</formula>
    </cfRule>
  </conditionalFormatting>
  <conditionalFormatting sqref="O4">
    <cfRule type="cellIs" dxfId="1175" priority="28" stopIfTrue="1" operator="greaterThan">
      <formula>100</formula>
    </cfRule>
    <cfRule type="cellIs" dxfId="1174" priority="29" stopIfTrue="1" operator="between">
      <formula>80</formula>
      <formula>100</formula>
    </cfRule>
    <cfRule type="cellIs" dxfId="1173" priority="30" stopIfTrue="1" operator="between">
      <formula>50</formula>
      <formula>80</formula>
    </cfRule>
  </conditionalFormatting>
  <conditionalFormatting sqref="C4">
    <cfRule type="cellIs" dxfId="1172" priority="25" stopIfTrue="1" operator="greaterThan">
      <formula>100</formula>
    </cfRule>
    <cfRule type="cellIs" dxfId="1171" priority="26" stopIfTrue="1" operator="between">
      <formula>80</formula>
      <formula>100</formula>
    </cfRule>
    <cfRule type="cellIs" dxfId="1170" priority="27" stopIfTrue="1" operator="between">
      <formula>50</formula>
      <formula>80</formula>
    </cfRule>
  </conditionalFormatting>
  <conditionalFormatting sqref="K4">
    <cfRule type="cellIs" dxfId="1169" priority="22" stopIfTrue="1" operator="greaterThan">
      <formula>100</formula>
    </cfRule>
    <cfRule type="cellIs" dxfId="1168" priority="23" stopIfTrue="1" operator="between">
      <formula>80</formula>
      <formula>100</formula>
    </cfRule>
    <cfRule type="cellIs" dxfId="1167" priority="24" stopIfTrue="1" operator="between">
      <formula>50</formula>
      <formula>80</formula>
    </cfRule>
  </conditionalFormatting>
  <conditionalFormatting sqref="S4">
    <cfRule type="cellIs" dxfId="1166" priority="19" stopIfTrue="1" operator="greaterThan">
      <formula>100</formula>
    </cfRule>
    <cfRule type="cellIs" dxfId="1165" priority="20" stopIfTrue="1" operator="between">
      <formula>80</formula>
      <formula>100</formula>
    </cfRule>
    <cfRule type="cellIs" dxfId="1164" priority="21" stopIfTrue="1" operator="between">
      <formula>50</formula>
      <formula>80</formula>
    </cfRule>
  </conditionalFormatting>
  <conditionalFormatting sqref="J4">
    <cfRule type="cellIs" dxfId="1163" priority="16" stopIfTrue="1" operator="greaterThan">
      <formula>100</formula>
    </cfRule>
    <cfRule type="cellIs" dxfId="1162" priority="17" stopIfTrue="1" operator="between">
      <formula>80</formula>
      <formula>100</formula>
    </cfRule>
    <cfRule type="cellIs" dxfId="1161" priority="18" stopIfTrue="1" operator="between">
      <formula>50</formula>
      <formula>80</formula>
    </cfRule>
  </conditionalFormatting>
  <conditionalFormatting sqref="L4">
    <cfRule type="cellIs" dxfId="1160" priority="13" stopIfTrue="1" operator="greaterThan">
      <formula>100</formula>
    </cfRule>
    <cfRule type="cellIs" dxfId="1159" priority="14" stopIfTrue="1" operator="between">
      <formula>80</formula>
      <formula>100</formula>
    </cfRule>
    <cfRule type="cellIs" dxfId="1158" priority="15" stopIfTrue="1" operator="between">
      <formula>50</formula>
      <formula>80</formula>
    </cfRule>
  </conditionalFormatting>
  <conditionalFormatting sqref="M4">
    <cfRule type="cellIs" dxfId="1157" priority="10" stopIfTrue="1" operator="greaterThan">
      <formula>100</formula>
    </cfRule>
    <cfRule type="cellIs" dxfId="1156" priority="11" stopIfTrue="1" operator="between">
      <formula>80</formula>
      <formula>100</formula>
    </cfRule>
    <cfRule type="cellIs" dxfId="1155" priority="12" stopIfTrue="1" operator="between">
      <formula>50</formula>
      <formula>80</formula>
    </cfRule>
  </conditionalFormatting>
  <conditionalFormatting sqref="Q4">
    <cfRule type="cellIs" dxfId="1154" priority="7" stopIfTrue="1" operator="greaterThan">
      <formula>100</formula>
    </cfRule>
    <cfRule type="cellIs" dxfId="1153" priority="8" stopIfTrue="1" operator="between">
      <formula>80</formula>
      <formula>100</formula>
    </cfRule>
    <cfRule type="cellIs" dxfId="1152" priority="9" stopIfTrue="1" operator="between">
      <formula>50</formula>
      <formula>80</formula>
    </cfRule>
  </conditionalFormatting>
  <conditionalFormatting sqref="U4">
    <cfRule type="cellIs" dxfId="1151" priority="4" stopIfTrue="1" operator="greaterThan">
      <formula>100</formula>
    </cfRule>
    <cfRule type="cellIs" dxfId="1150" priority="5" stopIfTrue="1" operator="between">
      <formula>80</formula>
      <formula>100</formula>
    </cfRule>
    <cfRule type="cellIs" dxfId="1149" priority="6" stopIfTrue="1" operator="between">
      <formula>50</formula>
      <formula>80</formula>
    </cfRule>
  </conditionalFormatting>
  <conditionalFormatting sqref="B4">
    <cfRule type="cellIs" dxfId="1148" priority="1" stopIfTrue="1" operator="greaterThan">
      <formula>100</formula>
    </cfRule>
    <cfRule type="cellIs" dxfId="1147" priority="2" stopIfTrue="1" operator="between">
      <formula>80</formula>
      <formula>100</formula>
    </cfRule>
    <cfRule type="cellIs" dxfId="1146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14.362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40" s="7" customFormat="1" x14ac:dyDescent="0.25">
      <c r="A4" s="15" t="s">
        <v>17</v>
      </c>
      <c r="B4" s="10">
        <v>106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>
        <f>SUM(C4:AG4)</f>
        <v>0</v>
      </c>
      <c r="AJ4" s="16" t="e">
        <f>AVERAGE(C4:AG4)</f>
        <v>#DIV/0!</v>
      </c>
      <c r="AK4" s="17"/>
    </row>
    <row r="5" spans="1:40" x14ac:dyDescent="0.25">
      <c r="A5" s="13" t="s">
        <v>23</v>
      </c>
      <c r="B5" s="12">
        <f t="shared" ref="B5" si="0">B6+$B7</f>
        <v>150691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I5" s="12">
        <v>0</v>
      </c>
    </row>
    <row r="6" spans="1:40" x14ac:dyDescent="0.25">
      <c r="B6" s="12">
        <v>82329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</row>
    <row r="7" spans="1:40" x14ac:dyDescent="0.25">
      <c r="B7" s="12">
        <v>68362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1145" priority="79" stopIfTrue="1" operator="greaterThan">
      <formula>70</formula>
    </cfRule>
    <cfRule type="cellIs" dxfId="1144" priority="80" stopIfTrue="1" operator="between">
      <formula>60</formula>
      <formula>70</formula>
    </cfRule>
    <cfRule type="cellIs" dxfId="1143" priority="81" stopIfTrue="1" operator="between">
      <formula>45</formula>
      <formula>60</formula>
    </cfRule>
  </conditionalFormatting>
  <conditionalFormatting sqref="D4 P4 AD4:AG4">
    <cfRule type="cellIs" dxfId="1142" priority="82" stopIfTrue="1" operator="greaterThan">
      <formula>100</formula>
    </cfRule>
    <cfRule type="cellIs" dxfId="1141" priority="83" stopIfTrue="1" operator="between">
      <formula>80</formula>
      <formula>100</formula>
    </cfRule>
    <cfRule type="cellIs" dxfId="1140" priority="84" stopIfTrue="1" operator="between">
      <formula>50</formula>
      <formula>80</formula>
    </cfRule>
  </conditionalFormatting>
  <conditionalFormatting sqref="AA4">
    <cfRule type="cellIs" dxfId="1139" priority="76" stopIfTrue="1" operator="greaterThan">
      <formula>100</formula>
    </cfRule>
    <cfRule type="cellIs" dxfId="1138" priority="77" stopIfTrue="1" operator="between">
      <formula>80</formula>
      <formula>100</formula>
    </cfRule>
    <cfRule type="cellIs" dxfId="1137" priority="78" stopIfTrue="1" operator="between">
      <formula>50</formula>
      <formula>80</formula>
    </cfRule>
  </conditionalFormatting>
  <conditionalFormatting sqref="Z4">
    <cfRule type="cellIs" dxfId="1136" priority="73" stopIfTrue="1" operator="greaterThan">
      <formula>100</formula>
    </cfRule>
    <cfRule type="cellIs" dxfId="1135" priority="74" stopIfTrue="1" operator="between">
      <formula>80</formula>
      <formula>100</formula>
    </cfRule>
    <cfRule type="cellIs" dxfId="1134" priority="75" stopIfTrue="1" operator="between">
      <formula>50</formula>
      <formula>80</formula>
    </cfRule>
  </conditionalFormatting>
  <conditionalFormatting sqref="X4">
    <cfRule type="cellIs" dxfId="1133" priority="70" stopIfTrue="1" operator="greaterThan">
      <formula>100</formula>
    </cfRule>
    <cfRule type="cellIs" dxfId="1132" priority="71" stopIfTrue="1" operator="between">
      <formula>80</formula>
      <formula>100</formula>
    </cfRule>
    <cfRule type="cellIs" dxfId="1131" priority="72" stopIfTrue="1" operator="between">
      <formula>50</formula>
      <formula>80</formula>
    </cfRule>
  </conditionalFormatting>
  <conditionalFormatting sqref="W4">
    <cfRule type="cellIs" dxfId="1130" priority="67" stopIfTrue="1" operator="greaterThan">
      <formula>100</formula>
    </cfRule>
    <cfRule type="cellIs" dxfId="1129" priority="68" stopIfTrue="1" operator="between">
      <formula>80</formula>
      <formula>100</formula>
    </cfRule>
    <cfRule type="cellIs" dxfId="1128" priority="69" stopIfTrue="1" operator="between">
      <formula>50</formula>
      <formula>80</formula>
    </cfRule>
  </conditionalFormatting>
  <conditionalFormatting sqref="AB4">
    <cfRule type="cellIs" dxfId="1127" priority="64" stopIfTrue="1" operator="greaterThan">
      <formula>100</formula>
    </cfRule>
    <cfRule type="cellIs" dxfId="1126" priority="65" stopIfTrue="1" operator="between">
      <formula>80</formula>
      <formula>100</formula>
    </cfRule>
    <cfRule type="cellIs" dxfId="1125" priority="66" stopIfTrue="1" operator="between">
      <formula>50</formula>
      <formula>80</formula>
    </cfRule>
  </conditionalFormatting>
  <conditionalFormatting sqref="H4">
    <cfRule type="cellIs" dxfId="1124" priority="61" stopIfTrue="1" operator="greaterThan">
      <formula>100</formula>
    </cfRule>
    <cfRule type="cellIs" dxfId="1123" priority="62" stopIfTrue="1" operator="between">
      <formula>80</formula>
      <formula>100</formula>
    </cfRule>
    <cfRule type="cellIs" dxfId="1122" priority="63" stopIfTrue="1" operator="between">
      <formula>50</formula>
      <formula>80</formula>
    </cfRule>
  </conditionalFormatting>
  <conditionalFormatting sqref="Y4">
    <cfRule type="cellIs" dxfId="1121" priority="58" stopIfTrue="1" operator="greaterThan">
      <formula>100</formula>
    </cfRule>
    <cfRule type="cellIs" dxfId="1120" priority="59" stopIfTrue="1" operator="between">
      <formula>80</formula>
      <formula>100</formula>
    </cfRule>
    <cfRule type="cellIs" dxfId="1119" priority="60" stopIfTrue="1" operator="between">
      <formula>50</formula>
      <formula>80</formula>
    </cfRule>
  </conditionalFormatting>
  <conditionalFormatting sqref="AC4">
    <cfRule type="cellIs" dxfId="1118" priority="55" stopIfTrue="1" operator="greaterThan">
      <formula>100</formula>
    </cfRule>
    <cfRule type="cellIs" dxfId="1117" priority="56" stopIfTrue="1" operator="between">
      <formula>80</formula>
      <formula>100</formula>
    </cfRule>
    <cfRule type="cellIs" dxfId="1116" priority="57" stopIfTrue="1" operator="between">
      <formula>50</formula>
      <formula>80</formula>
    </cfRule>
  </conditionalFormatting>
  <conditionalFormatting sqref="T4">
    <cfRule type="cellIs" dxfId="1115" priority="52" stopIfTrue="1" operator="greaterThan">
      <formula>100</formula>
    </cfRule>
    <cfRule type="cellIs" dxfId="1114" priority="53" stopIfTrue="1" operator="between">
      <formula>80</formula>
      <formula>100</formula>
    </cfRule>
    <cfRule type="cellIs" dxfId="1113" priority="54" stopIfTrue="1" operator="between">
      <formula>50</formula>
      <formula>80</formula>
    </cfRule>
  </conditionalFormatting>
  <conditionalFormatting sqref="F4">
    <cfRule type="cellIs" dxfId="1112" priority="49" stopIfTrue="1" operator="greaterThan">
      <formula>100</formula>
    </cfRule>
    <cfRule type="cellIs" dxfId="1111" priority="50" stopIfTrue="1" operator="between">
      <formula>80</formula>
      <formula>100</formula>
    </cfRule>
    <cfRule type="cellIs" dxfId="1110" priority="51" stopIfTrue="1" operator="between">
      <formula>50</formula>
      <formula>80</formula>
    </cfRule>
  </conditionalFormatting>
  <conditionalFormatting sqref="N4">
    <cfRule type="cellIs" dxfId="1109" priority="46" stopIfTrue="1" operator="greaterThan">
      <formula>100</formula>
    </cfRule>
    <cfRule type="cellIs" dxfId="1108" priority="47" stopIfTrue="1" operator="between">
      <formula>80</formula>
      <formula>100</formula>
    </cfRule>
    <cfRule type="cellIs" dxfId="1107" priority="48" stopIfTrue="1" operator="between">
      <formula>50</formula>
      <formula>80</formula>
    </cfRule>
  </conditionalFormatting>
  <conditionalFormatting sqref="G4">
    <cfRule type="cellIs" dxfId="1106" priority="43" stopIfTrue="1" operator="greaterThan">
      <formula>100</formula>
    </cfRule>
    <cfRule type="cellIs" dxfId="1105" priority="44" stopIfTrue="1" operator="between">
      <formula>80</formula>
      <formula>100</formula>
    </cfRule>
    <cfRule type="cellIs" dxfId="1104" priority="45" stopIfTrue="1" operator="between">
      <formula>50</formula>
      <formula>80</formula>
    </cfRule>
  </conditionalFormatting>
  <conditionalFormatting sqref="R4">
    <cfRule type="cellIs" dxfId="1103" priority="40" stopIfTrue="1" operator="greaterThan">
      <formula>100</formula>
    </cfRule>
    <cfRule type="cellIs" dxfId="1102" priority="41" stopIfTrue="1" operator="between">
      <formula>80</formula>
      <formula>100</formula>
    </cfRule>
    <cfRule type="cellIs" dxfId="1101" priority="42" stopIfTrue="1" operator="between">
      <formula>50</formula>
      <formula>80</formula>
    </cfRule>
  </conditionalFormatting>
  <conditionalFormatting sqref="E4">
    <cfRule type="cellIs" dxfId="1100" priority="37" stopIfTrue="1" operator="greaterThan">
      <formula>100</formula>
    </cfRule>
    <cfRule type="cellIs" dxfId="1099" priority="38" stopIfTrue="1" operator="between">
      <formula>80</formula>
      <formula>100</formula>
    </cfRule>
    <cfRule type="cellIs" dxfId="1098" priority="39" stopIfTrue="1" operator="between">
      <formula>50</formula>
      <formula>80</formula>
    </cfRule>
  </conditionalFormatting>
  <conditionalFormatting sqref="V4">
    <cfRule type="cellIs" dxfId="1097" priority="34" stopIfTrue="1" operator="greaterThan">
      <formula>100</formula>
    </cfRule>
    <cfRule type="cellIs" dxfId="1096" priority="35" stopIfTrue="1" operator="between">
      <formula>80</formula>
      <formula>100</formula>
    </cfRule>
    <cfRule type="cellIs" dxfId="1095" priority="36" stopIfTrue="1" operator="between">
      <formula>50</formula>
      <formula>80</formula>
    </cfRule>
  </conditionalFormatting>
  <conditionalFormatting sqref="I4">
    <cfRule type="cellIs" dxfId="1094" priority="31" stopIfTrue="1" operator="greaterThan">
      <formula>100</formula>
    </cfRule>
    <cfRule type="cellIs" dxfId="1093" priority="32" stopIfTrue="1" operator="between">
      <formula>80</formula>
      <formula>100</formula>
    </cfRule>
    <cfRule type="cellIs" dxfId="1092" priority="33" stopIfTrue="1" operator="between">
      <formula>50</formula>
      <formula>80</formula>
    </cfRule>
  </conditionalFormatting>
  <conditionalFormatting sqref="O4">
    <cfRule type="cellIs" dxfId="1091" priority="28" stopIfTrue="1" operator="greaterThan">
      <formula>100</formula>
    </cfRule>
    <cfRule type="cellIs" dxfId="1090" priority="29" stopIfTrue="1" operator="between">
      <formula>80</formula>
      <formula>100</formula>
    </cfRule>
    <cfRule type="cellIs" dxfId="1089" priority="30" stopIfTrue="1" operator="between">
      <formula>50</formula>
      <formula>80</formula>
    </cfRule>
  </conditionalFormatting>
  <conditionalFormatting sqref="C4">
    <cfRule type="cellIs" dxfId="1088" priority="25" stopIfTrue="1" operator="greaterThan">
      <formula>100</formula>
    </cfRule>
    <cfRule type="cellIs" dxfId="1087" priority="26" stopIfTrue="1" operator="between">
      <formula>80</formula>
      <formula>100</formula>
    </cfRule>
    <cfRule type="cellIs" dxfId="1086" priority="27" stopIfTrue="1" operator="between">
      <formula>50</formula>
      <formula>80</formula>
    </cfRule>
  </conditionalFormatting>
  <conditionalFormatting sqref="K4">
    <cfRule type="cellIs" dxfId="1085" priority="22" stopIfTrue="1" operator="greaterThan">
      <formula>100</formula>
    </cfRule>
    <cfRule type="cellIs" dxfId="1084" priority="23" stopIfTrue="1" operator="between">
      <formula>80</formula>
      <formula>100</formula>
    </cfRule>
    <cfRule type="cellIs" dxfId="1083" priority="24" stopIfTrue="1" operator="between">
      <formula>50</formula>
      <formula>80</formula>
    </cfRule>
  </conditionalFormatting>
  <conditionalFormatting sqref="S4">
    <cfRule type="cellIs" dxfId="1082" priority="19" stopIfTrue="1" operator="greaterThan">
      <formula>100</formula>
    </cfRule>
    <cfRule type="cellIs" dxfId="1081" priority="20" stopIfTrue="1" operator="between">
      <formula>80</formula>
      <formula>100</formula>
    </cfRule>
    <cfRule type="cellIs" dxfId="1080" priority="21" stopIfTrue="1" operator="between">
      <formula>50</formula>
      <formula>80</formula>
    </cfRule>
  </conditionalFormatting>
  <conditionalFormatting sqref="J4">
    <cfRule type="cellIs" dxfId="1079" priority="16" stopIfTrue="1" operator="greaterThan">
      <formula>100</formula>
    </cfRule>
    <cfRule type="cellIs" dxfId="1078" priority="17" stopIfTrue="1" operator="between">
      <formula>80</formula>
      <formula>100</formula>
    </cfRule>
    <cfRule type="cellIs" dxfId="1077" priority="18" stopIfTrue="1" operator="between">
      <formula>50</formula>
      <formula>80</formula>
    </cfRule>
  </conditionalFormatting>
  <conditionalFormatting sqref="L4">
    <cfRule type="cellIs" dxfId="1076" priority="13" stopIfTrue="1" operator="greaterThan">
      <formula>100</formula>
    </cfRule>
    <cfRule type="cellIs" dxfId="1075" priority="14" stopIfTrue="1" operator="between">
      <formula>80</formula>
      <formula>100</formula>
    </cfRule>
    <cfRule type="cellIs" dxfId="1074" priority="15" stopIfTrue="1" operator="between">
      <formula>50</formula>
      <formula>80</formula>
    </cfRule>
  </conditionalFormatting>
  <conditionalFormatting sqref="M4">
    <cfRule type="cellIs" dxfId="1073" priority="10" stopIfTrue="1" operator="greaterThan">
      <formula>100</formula>
    </cfRule>
    <cfRule type="cellIs" dxfId="1072" priority="11" stopIfTrue="1" operator="between">
      <formula>80</formula>
      <formula>100</formula>
    </cfRule>
    <cfRule type="cellIs" dxfId="1071" priority="12" stopIfTrue="1" operator="between">
      <formula>50</formula>
      <formula>80</formula>
    </cfRule>
  </conditionalFormatting>
  <conditionalFormatting sqref="Q4">
    <cfRule type="cellIs" dxfId="1070" priority="7" stopIfTrue="1" operator="greaterThan">
      <formula>100</formula>
    </cfRule>
    <cfRule type="cellIs" dxfId="1069" priority="8" stopIfTrue="1" operator="between">
      <formula>80</formula>
      <formula>100</formula>
    </cfRule>
    <cfRule type="cellIs" dxfId="1068" priority="9" stopIfTrue="1" operator="between">
      <formula>50</formula>
      <formula>80</formula>
    </cfRule>
  </conditionalFormatting>
  <conditionalFormatting sqref="U4">
    <cfRule type="cellIs" dxfId="1067" priority="4" stopIfTrue="1" operator="greaterThan">
      <formula>100</formula>
    </cfRule>
    <cfRule type="cellIs" dxfId="1066" priority="5" stopIfTrue="1" operator="between">
      <formula>80</formula>
      <formula>100</formula>
    </cfRule>
    <cfRule type="cellIs" dxfId="1065" priority="6" stopIfTrue="1" operator="between">
      <formula>50</formula>
      <formula>80</formula>
    </cfRule>
  </conditionalFormatting>
  <conditionalFormatting sqref="B4">
    <cfRule type="cellIs" dxfId="1064" priority="1" stopIfTrue="1" operator="greaterThan">
      <formula>100</formula>
    </cfRule>
    <cfRule type="cellIs" dxfId="1063" priority="2" stopIfTrue="1" operator="between">
      <formula>80</formula>
      <formula>100</formula>
    </cfRule>
    <cfRule type="cellIs" dxfId="1062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>
      <selection activeCell="AI6" sqref="AI6"/>
    </sheetView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14.362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40" s="7" customFormat="1" x14ac:dyDescent="0.25">
      <c r="A4" s="15" t="s">
        <v>17</v>
      </c>
      <c r="B4" s="10">
        <v>106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>
        <f>SUM(C4:AG4)</f>
        <v>0</v>
      </c>
      <c r="AJ4" s="16" t="e">
        <f>AVERAGE(C4:AG4)</f>
        <v>#DIV/0!</v>
      </c>
      <c r="AK4" s="17"/>
    </row>
    <row r="5" spans="1:40" x14ac:dyDescent="0.25">
      <c r="A5" s="13" t="s">
        <v>23</v>
      </c>
      <c r="B5" s="12">
        <f t="shared" ref="B5" si="0">B6+$B7</f>
        <v>150691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I5" s="12">
        <v>0</v>
      </c>
    </row>
    <row r="6" spans="1:40" x14ac:dyDescent="0.25">
      <c r="B6" s="12">
        <v>82329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</row>
    <row r="7" spans="1:40" x14ac:dyDescent="0.25">
      <c r="B7" s="12">
        <v>68362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1061" priority="79" stopIfTrue="1" operator="greaterThan">
      <formula>70</formula>
    </cfRule>
    <cfRule type="cellIs" dxfId="1060" priority="80" stopIfTrue="1" operator="between">
      <formula>60</formula>
      <formula>70</formula>
    </cfRule>
    <cfRule type="cellIs" dxfId="1059" priority="81" stopIfTrue="1" operator="between">
      <formula>45</formula>
      <formula>60</formula>
    </cfRule>
  </conditionalFormatting>
  <conditionalFormatting sqref="D4 P4 AD4:AG4">
    <cfRule type="cellIs" dxfId="1058" priority="82" stopIfTrue="1" operator="greaterThan">
      <formula>100</formula>
    </cfRule>
    <cfRule type="cellIs" dxfId="1057" priority="83" stopIfTrue="1" operator="between">
      <formula>80</formula>
      <formula>100</formula>
    </cfRule>
    <cfRule type="cellIs" dxfId="1056" priority="84" stopIfTrue="1" operator="between">
      <formula>50</formula>
      <formula>80</formula>
    </cfRule>
  </conditionalFormatting>
  <conditionalFormatting sqref="AA4">
    <cfRule type="cellIs" dxfId="1055" priority="76" stopIfTrue="1" operator="greaterThan">
      <formula>100</formula>
    </cfRule>
    <cfRule type="cellIs" dxfId="1054" priority="77" stopIfTrue="1" operator="between">
      <formula>80</formula>
      <formula>100</formula>
    </cfRule>
    <cfRule type="cellIs" dxfId="1053" priority="78" stopIfTrue="1" operator="between">
      <formula>50</formula>
      <formula>80</formula>
    </cfRule>
  </conditionalFormatting>
  <conditionalFormatting sqref="Z4">
    <cfRule type="cellIs" dxfId="1052" priority="73" stopIfTrue="1" operator="greaterThan">
      <formula>100</formula>
    </cfRule>
    <cfRule type="cellIs" dxfId="1051" priority="74" stopIfTrue="1" operator="between">
      <formula>80</formula>
      <formula>100</formula>
    </cfRule>
    <cfRule type="cellIs" dxfId="1050" priority="75" stopIfTrue="1" operator="between">
      <formula>50</formula>
      <formula>80</formula>
    </cfRule>
  </conditionalFormatting>
  <conditionalFormatting sqref="X4">
    <cfRule type="cellIs" dxfId="1049" priority="70" stopIfTrue="1" operator="greaterThan">
      <formula>100</formula>
    </cfRule>
    <cfRule type="cellIs" dxfId="1048" priority="71" stopIfTrue="1" operator="between">
      <formula>80</formula>
      <formula>100</formula>
    </cfRule>
    <cfRule type="cellIs" dxfId="1047" priority="72" stopIfTrue="1" operator="between">
      <formula>50</formula>
      <formula>80</formula>
    </cfRule>
  </conditionalFormatting>
  <conditionalFormatting sqref="W4">
    <cfRule type="cellIs" dxfId="1046" priority="67" stopIfTrue="1" operator="greaterThan">
      <formula>100</formula>
    </cfRule>
    <cfRule type="cellIs" dxfId="1045" priority="68" stopIfTrue="1" operator="between">
      <formula>80</formula>
      <formula>100</formula>
    </cfRule>
    <cfRule type="cellIs" dxfId="1044" priority="69" stopIfTrue="1" operator="between">
      <formula>50</formula>
      <formula>80</formula>
    </cfRule>
  </conditionalFormatting>
  <conditionalFormatting sqref="AB4">
    <cfRule type="cellIs" dxfId="1043" priority="64" stopIfTrue="1" operator="greaterThan">
      <formula>100</formula>
    </cfRule>
    <cfRule type="cellIs" dxfId="1042" priority="65" stopIfTrue="1" operator="between">
      <formula>80</formula>
      <formula>100</formula>
    </cfRule>
    <cfRule type="cellIs" dxfId="1041" priority="66" stopIfTrue="1" operator="between">
      <formula>50</formula>
      <formula>80</formula>
    </cfRule>
  </conditionalFormatting>
  <conditionalFormatting sqref="H4">
    <cfRule type="cellIs" dxfId="1040" priority="61" stopIfTrue="1" operator="greaterThan">
      <formula>100</formula>
    </cfRule>
    <cfRule type="cellIs" dxfId="1039" priority="62" stopIfTrue="1" operator="between">
      <formula>80</formula>
      <formula>100</formula>
    </cfRule>
    <cfRule type="cellIs" dxfId="1038" priority="63" stopIfTrue="1" operator="between">
      <formula>50</formula>
      <formula>80</formula>
    </cfRule>
  </conditionalFormatting>
  <conditionalFormatting sqref="Y4">
    <cfRule type="cellIs" dxfId="1037" priority="58" stopIfTrue="1" operator="greaterThan">
      <formula>100</formula>
    </cfRule>
    <cfRule type="cellIs" dxfId="1036" priority="59" stopIfTrue="1" operator="between">
      <formula>80</formula>
      <formula>100</formula>
    </cfRule>
    <cfRule type="cellIs" dxfId="1035" priority="60" stopIfTrue="1" operator="between">
      <formula>50</formula>
      <formula>80</formula>
    </cfRule>
  </conditionalFormatting>
  <conditionalFormatting sqref="AC4">
    <cfRule type="cellIs" dxfId="1034" priority="55" stopIfTrue="1" operator="greaterThan">
      <formula>100</formula>
    </cfRule>
    <cfRule type="cellIs" dxfId="1033" priority="56" stopIfTrue="1" operator="between">
      <formula>80</formula>
      <formula>100</formula>
    </cfRule>
    <cfRule type="cellIs" dxfId="1032" priority="57" stopIfTrue="1" operator="between">
      <formula>50</formula>
      <formula>80</formula>
    </cfRule>
  </conditionalFormatting>
  <conditionalFormatting sqref="T4">
    <cfRule type="cellIs" dxfId="1031" priority="52" stopIfTrue="1" operator="greaterThan">
      <formula>100</formula>
    </cfRule>
    <cfRule type="cellIs" dxfId="1030" priority="53" stopIfTrue="1" operator="between">
      <formula>80</formula>
      <formula>100</formula>
    </cfRule>
    <cfRule type="cellIs" dxfId="1029" priority="54" stopIfTrue="1" operator="between">
      <formula>50</formula>
      <formula>80</formula>
    </cfRule>
  </conditionalFormatting>
  <conditionalFormatting sqref="F4">
    <cfRule type="cellIs" dxfId="1028" priority="49" stopIfTrue="1" operator="greaterThan">
      <formula>100</formula>
    </cfRule>
    <cfRule type="cellIs" dxfId="1027" priority="50" stopIfTrue="1" operator="between">
      <formula>80</formula>
      <formula>100</formula>
    </cfRule>
    <cfRule type="cellIs" dxfId="1026" priority="51" stopIfTrue="1" operator="between">
      <formula>50</formula>
      <formula>80</formula>
    </cfRule>
  </conditionalFormatting>
  <conditionalFormatting sqref="N4">
    <cfRule type="cellIs" dxfId="1025" priority="46" stopIfTrue="1" operator="greaterThan">
      <formula>100</formula>
    </cfRule>
    <cfRule type="cellIs" dxfId="1024" priority="47" stopIfTrue="1" operator="between">
      <formula>80</formula>
      <formula>100</formula>
    </cfRule>
    <cfRule type="cellIs" dxfId="1023" priority="48" stopIfTrue="1" operator="between">
      <formula>50</formula>
      <formula>80</formula>
    </cfRule>
  </conditionalFormatting>
  <conditionalFormatting sqref="G4">
    <cfRule type="cellIs" dxfId="1022" priority="43" stopIfTrue="1" operator="greaterThan">
      <formula>100</formula>
    </cfRule>
    <cfRule type="cellIs" dxfId="1021" priority="44" stopIfTrue="1" operator="between">
      <formula>80</formula>
      <formula>100</formula>
    </cfRule>
    <cfRule type="cellIs" dxfId="1020" priority="45" stopIfTrue="1" operator="between">
      <formula>50</formula>
      <formula>80</formula>
    </cfRule>
  </conditionalFormatting>
  <conditionalFormatting sqref="R4">
    <cfRule type="cellIs" dxfId="1019" priority="40" stopIfTrue="1" operator="greaterThan">
      <formula>100</formula>
    </cfRule>
    <cfRule type="cellIs" dxfId="1018" priority="41" stopIfTrue="1" operator="between">
      <formula>80</formula>
      <formula>100</formula>
    </cfRule>
    <cfRule type="cellIs" dxfId="1017" priority="42" stopIfTrue="1" operator="between">
      <formula>50</formula>
      <formula>80</formula>
    </cfRule>
  </conditionalFormatting>
  <conditionalFormatting sqref="E4">
    <cfRule type="cellIs" dxfId="1016" priority="37" stopIfTrue="1" operator="greaterThan">
      <formula>100</formula>
    </cfRule>
    <cfRule type="cellIs" dxfId="1015" priority="38" stopIfTrue="1" operator="between">
      <formula>80</formula>
      <formula>100</formula>
    </cfRule>
    <cfRule type="cellIs" dxfId="1014" priority="39" stopIfTrue="1" operator="between">
      <formula>50</formula>
      <formula>80</formula>
    </cfRule>
  </conditionalFormatting>
  <conditionalFormatting sqref="V4">
    <cfRule type="cellIs" dxfId="1013" priority="34" stopIfTrue="1" operator="greaterThan">
      <formula>100</formula>
    </cfRule>
    <cfRule type="cellIs" dxfId="1012" priority="35" stopIfTrue="1" operator="between">
      <formula>80</formula>
      <formula>100</formula>
    </cfRule>
    <cfRule type="cellIs" dxfId="1011" priority="36" stopIfTrue="1" operator="between">
      <formula>50</formula>
      <formula>80</formula>
    </cfRule>
  </conditionalFormatting>
  <conditionalFormatting sqref="I4">
    <cfRule type="cellIs" dxfId="1010" priority="31" stopIfTrue="1" operator="greaterThan">
      <formula>100</formula>
    </cfRule>
    <cfRule type="cellIs" dxfId="1009" priority="32" stopIfTrue="1" operator="between">
      <formula>80</formula>
      <formula>100</formula>
    </cfRule>
    <cfRule type="cellIs" dxfId="1008" priority="33" stopIfTrue="1" operator="between">
      <formula>50</formula>
      <formula>80</formula>
    </cfRule>
  </conditionalFormatting>
  <conditionalFormatting sqref="O4">
    <cfRule type="cellIs" dxfId="1007" priority="28" stopIfTrue="1" operator="greaterThan">
      <formula>100</formula>
    </cfRule>
    <cfRule type="cellIs" dxfId="1006" priority="29" stopIfTrue="1" operator="between">
      <formula>80</formula>
      <formula>100</formula>
    </cfRule>
    <cfRule type="cellIs" dxfId="1005" priority="30" stopIfTrue="1" operator="between">
      <formula>50</formula>
      <formula>80</formula>
    </cfRule>
  </conditionalFormatting>
  <conditionalFormatting sqref="C4">
    <cfRule type="cellIs" dxfId="1004" priority="25" stopIfTrue="1" operator="greaterThan">
      <formula>100</formula>
    </cfRule>
    <cfRule type="cellIs" dxfId="1003" priority="26" stopIfTrue="1" operator="between">
      <formula>80</formula>
      <formula>100</formula>
    </cfRule>
    <cfRule type="cellIs" dxfId="1002" priority="27" stopIfTrue="1" operator="between">
      <formula>50</formula>
      <formula>80</formula>
    </cfRule>
  </conditionalFormatting>
  <conditionalFormatting sqref="K4">
    <cfRule type="cellIs" dxfId="1001" priority="22" stopIfTrue="1" operator="greaterThan">
      <formula>100</formula>
    </cfRule>
    <cfRule type="cellIs" dxfId="1000" priority="23" stopIfTrue="1" operator="between">
      <formula>80</formula>
      <formula>100</formula>
    </cfRule>
    <cfRule type="cellIs" dxfId="999" priority="24" stopIfTrue="1" operator="between">
      <formula>50</formula>
      <formula>80</formula>
    </cfRule>
  </conditionalFormatting>
  <conditionalFormatting sqref="S4">
    <cfRule type="cellIs" dxfId="998" priority="19" stopIfTrue="1" operator="greaterThan">
      <formula>100</formula>
    </cfRule>
    <cfRule type="cellIs" dxfId="997" priority="20" stopIfTrue="1" operator="between">
      <formula>80</formula>
      <formula>100</formula>
    </cfRule>
    <cfRule type="cellIs" dxfId="996" priority="21" stopIfTrue="1" operator="between">
      <formula>50</formula>
      <formula>80</formula>
    </cfRule>
  </conditionalFormatting>
  <conditionalFormatting sqref="J4">
    <cfRule type="cellIs" dxfId="995" priority="16" stopIfTrue="1" operator="greaterThan">
      <formula>100</formula>
    </cfRule>
    <cfRule type="cellIs" dxfId="994" priority="17" stopIfTrue="1" operator="between">
      <formula>80</formula>
      <formula>100</formula>
    </cfRule>
    <cfRule type="cellIs" dxfId="993" priority="18" stopIfTrue="1" operator="between">
      <formula>50</formula>
      <formula>80</formula>
    </cfRule>
  </conditionalFormatting>
  <conditionalFormatting sqref="L4">
    <cfRule type="cellIs" dxfId="992" priority="13" stopIfTrue="1" operator="greaterThan">
      <formula>100</formula>
    </cfRule>
    <cfRule type="cellIs" dxfId="991" priority="14" stopIfTrue="1" operator="between">
      <formula>80</formula>
      <formula>100</formula>
    </cfRule>
    <cfRule type="cellIs" dxfId="990" priority="15" stopIfTrue="1" operator="between">
      <formula>50</formula>
      <formula>80</formula>
    </cfRule>
  </conditionalFormatting>
  <conditionalFormatting sqref="M4">
    <cfRule type="cellIs" dxfId="989" priority="10" stopIfTrue="1" operator="greaterThan">
      <formula>100</formula>
    </cfRule>
    <cfRule type="cellIs" dxfId="988" priority="11" stopIfTrue="1" operator="between">
      <formula>80</formula>
      <formula>100</formula>
    </cfRule>
    <cfRule type="cellIs" dxfId="987" priority="12" stopIfTrue="1" operator="between">
      <formula>50</formula>
      <formula>80</formula>
    </cfRule>
  </conditionalFormatting>
  <conditionalFormatting sqref="Q4">
    <cfRule type="cellIs" dxfId="986" priority="7" stopIfTrue="1" operator="greaterThan">
      <formula>100</formula>
    </cfRule>
    <cfRule type="cellIs" dxfId="985" priority="8" stopIfTrue="1" operator="between">
      <formula>80</formula>
      <formula>100</formula>
    </cfRule>
    <cfRule type="cellIs" dxfId="984" priority="9" stopIfTrue="1" operator="between">
      <formula>50</formula>
      <formula>80</formula>
    </cfRule>
  </conditionalFormatting>
  <conditionalFormatting sqref="U4">
    <cfRule type="cellIs" dxfId="983" priority="4" stopIfTrue="1" operator="greaterThan">
      <formula>100</formula>
    </cfRule>
    <cfRule type="cellIs" dxfId="982" priority="5" stopIfTrue="1" operator="between">
      <formula>80</formula>
      <formula>100</formula>
    </cfRule>
    <cfRule type="cellIs" dxfId="981" priority="6" stopIfTrue="1" operator="between">
      <formula>50</formula>
      <formula>80</formula>
    </cfRule>
  </conditionalFormatting>
  <conditionalFormatting sqref="B4">
    <cfRule type="cellIs" dxfId="980" priority="1" stopIfTrue="1" operator="greaterThan">
      <formula>100</formula>
    </cfRule>
    <cfRule type="cellIs" dxfId="979" priority="2" stopIfTrue="1" operator="between">
      <formula>80</formula>
      <formula>100</formula>
    </cfRule>
    <cfRule type="cellIs" dxfId="978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>
      <selection activeCell="AI6" sqref="AI6"/>
    </sheetView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14.362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40" s="7" customFormat="1" x14ac:dyDescent="0.25">
      <c r="A4" s="15" t="s">
        <v>17</v>
      </c>
      <c r="B4" s="10">
        <v>106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>
        <f>SUM(C4:AG4)</f>
        <v>0</v>
      </c>
      <c r="AJ4" s="16" t="e">
        <f>AVERAGE(C4:AG4)</f>
        <v>#DIV/0!</v>
      </c>
      <c r="AK4" s="17"/>
    </row>
    <row r="5" spans="1:40" x14ac:dyDescent="0.25">
      <c r="A5" s="13" t="s">
        <v>23</v>
      </c>
      <c r="B5" s="12">
        <f t="shared" ref="B5" si="0">B6+$B7</f>
        <v>150691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I5" s="12">
        <v>0</v>
      </c>
    </row>
    <row r="6" spans="1:40" x14ac:dyDescent="0.25">
      <c r="B6" s="12">
        <v>82329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</row>
    <row r="7" spans="1:40" x14ac:dyDescent="0.25">
      <c r="B7" s="12">
        <v>68362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977" priority="79" stopIfTrue="1" operator="greaterThan">
      <formula>70</formula>
    </cfRule>
    <cfRule type="cellIs" dxfId="976" priority="80" stopIfTrue="1" operator="between">
      <formula>60</formula>
      <formula>70</formula>
    </cfRule>
    <cfRule type="cellIs" dxfId="975" priority="81" stopIfTrue="1" operator="between">
      <formula>45</formula>
      <formula>60</formula>
    </cfRule>
  </conditionalFormatting>
  <conditionalFormatting sqref="D4 P4 AD4:AG4">
    <cfRule type="cellIs" dxfId="974" priority="82" stopIfTrue="1" operator="greaterThan">
      <formula>100</formula>
    </cfRule>
    <cfRule type="cellIs" dxfId="973" priority="83" stopIfTrue="1" operator="between">
      <formula>80</formula>
      <formula>100</formula>
    </cfRule>
    <cfRule type="cellIs" dxfId="972" priority="84" stopIfTrue="1" operator="between">
      <formula>50</formula>
      <formula>80</formula>
    </cfRule>
  </conditionalFormatting>
  <conditionalFormatting sqref="AA4">
    <cfRule type="cellIs" dxfId="971" priority="76" stopIfTrue="1" operator="greaterThan">
      <formula>100</formula>
    </cfRule>
    <cfRule type="cellIs" dxfId="970" priority="77" stopIfTrue="1" operator="between">
      <formula>80</formula>
      <formula>100</formula>
    </cfRule>
    <cfRule type="cellIs" dxfId="969" priority="78" stopIfTrue="1" operator="between">
      <formula>50</formula>
      <formula>80</formula>
    </cfRule>
  </conditionalFormatting>
  <conditionalFormatting sqref="Z4">
    <cfRule type="cellIs" dxfId="968" priority="73" stopIfTrue="1" operator="greaterThan">
      <formula>100</formula>
    </cfRule>
    <cfRule type="cellIs" dxfId="967" priority="74" stopIfTrue="1" operator="between">
      <formula>80</formula>
      <formula>100</formula>
    </cfRule>
    <cfRule type="cellIs" dxfId="966" priority="75" stopIfTrue="1" operator="between">
      <formula>50</formula>
      <formula>80</formula>
    </cfRule>
  </conditionalFormatting>
  <conditionalFormatting sqref="X4">
    <cfRule type="cellIs" dxfId="965" priority="70" stopIfTrue="1" operator="greaterThan">
      <formula>100</formula>
    </cfRule>
    <cfRule type="cellIs" dxfId="964" priority="71" stopIfTrue="1" operator="between">
      <formula>80</formula>
      <formula>100</formula>
    </cfRule>
    <cfRule type="cellIs" dxfId="963" priority="72" stopIfTrue="1" operator="between">
      <formula>50</formula>
      <formula>80</formula>
    </cfRule>
  </conditionalFormatting>
  <conditionalFormatting sqref="W4">
    <cfRule type="cellIs" dxfId="962" priority="67" stopIfTrue="1" operator="greaterThan">
      <formula>100</formula>
    </cfRule>
    <cfRule type="cellIs" dxfId="961" priority="68" stopIfTrue="1" operator="between">
      <formula>80</formula>
      <formula>100</formula>
    </cfRule>
    <cfRule type="cellIs" dxfId="960" priority="69" stopIfTrue="1" operator="between">
      <formula>50</formula>
      <formula>80</formula>
    </cfRule>
  </conditionalFormatting>
  <conditionalFormatting sqref="AB4">
    <cfRule type="cellIs" dxfId="959" priority="64" stopIfTrue="1" operator="greaterThan">
      <formula>100</formula>
    </cfRule>
    <cfRule type="cellIs" dxfId="958" priority="65" stopIfTrue="1" operator="between">
      <formula>80</formula>
      <formula>100</formula>
    </cfRule>
    <cfRule type="cellIs" dxfId="957" priority="66" stopIfTrue="1" operator="between">
      <formula>50</formula>
      <formula>80</formula>
    </cfRule>
  </conditionalFormatting>
  <conditionalFormatting sqref="H4">
    <cfRule type="cellIs" dxfId="956" priority="61" stopIfTrue="1" operator="greaterThan">
      <formula>100</formula>
    </cfRule>
    <cfRule type="cellIs" dxfId="955" priority="62" stopIfTrue="1" operator="between">
      <formula>80</formula>
      <formula>100</formula>
    </cfRule>
    <cfRule type="cellIs" dxfId="954" priority="63" stopIfTrue="1" operator="between">
      <formula>50</formula>
      <formula>80</formula>
    </cfRule>
  </conditionalFormatting>
  <conditionalFormatting sqref="Y4">
    <cfRule type="cellIs" dxfId="953" priority="58" stopIfTrue="1" operator="greaterThan">
      <formula>100</formula>
    </cfRule>
    <cfRule type="cellIs" dxfId="952" priority="59" stopIfTrue="1" operator="between">
      <formula>80</formula>
      <formula>100</formula>
    </cfRule>
    <cfRule type="cellIs" dxfId="951" priority="60" stopIfTrue="1" operator="between">
      <formula>50</formula>
      <formula>80</formula>
    </cfRule>
  </conditionalFormatting>
  <conditionalFormatting sqref="AC4">
    <cfRule type="cellIs" dxfId="950" priority="55" stopIfTrue="1" operator="greaterThan">
      <formula>100</formula>
    </cfRule>
    <cfRule type="cellIs" dxfId="949" priority="56" stopIfTrue="1" operator="between">
      <formula>80</formula>
      <formula>100</formula>
    </cfRule>
    <cfRule type="cellIs" dxfId="948" priority="57" stopIfTrue="1" operator="between">
      <formula>50</formula>
      <formula>80</formula>
    </cfRule>
  </conditionalFormatting>
  <conditionalFormatting sqref="T4">
    <cfRule type="cellIs" dxfId="947" priority="52" stopIfTrue="1" operator="greaterThan">
      <formula>100</formula>
    </cfRule>
    <cfRule type="cellIs" dxfId="946" priority="53" stopIfTrue="1" operator="between">
      <formula>80</formula>
      <formula>100</formula>
    </cfRule>
    <cfRule type="cellIs" dxfId="945" priority="54" stopIfTrue="1" operator="between">
      <formula>50</formula>
      <formula>80</formula>
    </cfRule>
  </conditionalFormatting>
  <conditionalFormatting sqref="F4">
    <cfRule type="cellIs" dxfId="944" priority="49" stopIfTrue="1" operator="greaterThan">
      <formula>100</formula>
    </cfRule>
    <cfRule type="cellIs" dxfId="943" priority="50" stopIfTrue="1" operator="between">
      <formula>80</formula>
      <formula>100</formula>
    </cfRule>
    <cfRule type="cellIs" dxfId="942" priority="51" stopIfTrue="1" operator="between">
      <formula>50</formula>
      <formula>80</formula>
    </cfRule>
  </conditionalFormatting>
  <conditionalFormatting sqref="N4">
    <cfRule type="cellIs" dxfId="941" priority="46" stopIfTrue="1" operator="greaterThan">
      <formula>100</formula>
    </cfRule>
    <cfRule type="cellIs" dxfId="940" priority="47" stopIfTrue="1" operator="between">
      <formula>80</formula>
      <formula>100</formula>
    </cfRule>
    <cfRule type="cellIs" dxfId="939" priority="48" stopIfTrue="1" operator="between">
      <formula>50</formula>
      <formula>80</formula>
    </cfRule>
  </conditionalFormatting>
  <conditionalFormatting sqref="G4">
    <cfRule type="cellIs" dxfId="938" priority="43" stopIfTrue="1" operator="greaterThan">
      <formula>100</formula>
    </cfRule>
    <cfRule type="cellIs" dxfId="937" priority="44" stopIfTrue="1" operator="between">
      <formula>80</formula>
      <formula>100</formula>
    </cfRule>
    <cfRule type="cellIs" dxfId="936" priority="45" stopIfTrue="1" operator="between">
      <formula>50</formula>
      <formula>80</formula>
    </cfRule>
  </conditionalFormatting>
  <conditionalFormatting sqref="R4">
    <cfRule type="cellIs" dxfId="935" priority="40" stopIfTrue="1" operator="greaterThan">
      <formula>100</formula>
    </cfRule>
    <cfRule type="cellIs" dxfId="934" priority="41" stopIfTrue="1" operator="between">
      <formula>80</formula>
      <formula>100</formula>
    </cfRule>
    <cfRule type="cellIs" dxfId="933" priority="42" stopIfTrue="1" operator="between">
      <formula>50</formula>
      <formula>80</formula>
    </cfRule>
  </conditionalFormatting>
  <conditionalFormatting sqref="E4">
    <cfRule type="cellIs" dxfId="932" priority="37" stopIfTrue="1" operator="greaterThan">
      <formula>100</formula>
    </cfRule>
    <cfRule type="cellIs" dxfId="931" priority="38" stopIfTrue="1" operator="between">
      <formula>80</formula>
      <formula>100</formula>
    </cfRule>
    <cfRule type="cellIs" dxfId="930" priority="39" stopIfTrue="1" operator="between">
      <formula>50</formula>
      <formula>80</formula>
    </cfRule>
  </conditionalFormatting>
  <conditionalFormatting sqref="V4">
    <cfRule type="cellIs" dxfId="929" priority="34" stopIfTrue="1" operator="greaterThan">
      <formula>100</formula>
    </cfRule>
    <cfRule type="cellIs" dxfId="928" priority="35" stopIfTrue="1" operator="between">
      <formula>80</formula>
      <formula>100</formula>
    </cfRule>
    <cfRule type="cellIs" dxfId="927" priority="36" stopIfTrue="1" operator="between">
      <formula>50</formula>
      <formula>80</formula>
    </cfRule>
  </conditionalFormatting>
  <conditionalFormatting sqref="I4">
    <cfRule type="cellIs" dxfId="926" priority="31" stopIfTrue="1" operator="greaterThan">
      <formula>100</formula>
    </cfRule>
    <cfRule type="cellIs" dxfId="925" priority="32" stopIfTrue="1" operator="between">
      <formula>80</formula>
      <formula>100</formula>
    </cfRule>
    <cfRule type="cellIs" dxfId="924" priority="33" stopIfTrue="1" operator="between">
      <formula>50</formula>
      <formula>80</formula>
    </cfRule>
  </conditionalFormatting>
  <conditionalFormatting sqref="O4">
    <cfRule type="cellIs" dxfId="923" priority="28" stopIfTrue="1" operator="greaterThan">
      <formula>100</formula>
    </cfRule>
    <cfRule type="cellIs" dxfId="922" priority="29" stopIfTrue="1" operator="between">
      <formula>80</formula>
      <formula>100</formula>
    </cfRule>
    <cfRule type="cellIs" dxfId="921" priority="30" stopIfTrue="1" operator="between">
      <formula>50</formula>
      <formula>80</formula>
    </cfRule>
  </conditionalFormatting>
  <conditionalFormatting sqref="C4">
    <cfRule type="cellIs" dxfId="920" priority="25" stopIfTrue="1" operator="greaterThan">
      <formula>100</formula>
    </cfRule>
    <cfRule type="cellIs" dxfId="919" priority="26" stopIfTrue="1" operator="between">
      <formula>80</formula>
      <formula>100</formula>
    </cfRule>
    <cfRule type="cellIs" dxfId="918" priority="27" stopIfTrue="1" operator="between">
      <formula>50</formula>
      <formula>80</formula>
    </cfRule>
  </conditionalFormatting>
  <conditionalFormatting sqref="K4">
    <cfRule type="cellIs" dxfId="917" priority="22" stopIfTrue="1" operator="greaterThan">
      <formula>100</formula>
    </cfRule>
    <cfRule type="cellIs" dxfId="916" priority="23" stopIfTrue="1" operator="between">
      <formula>80</formula>
      <formula>100</formula>
    </cfRule>
    <cfRule type="cellIs" dxfId="915" priority="24" stopIfTrue="1" operator="between">
      <formula>50</formula>
      <formula>80</formula>
    </cfRule>
  </conditionalFormatting>
  <conditionalFormatting sqref="S4">
    <cfRule type="cellIs" dxfId="914" priority="19" stopIfTrue="1" operator="greaterThan">
      <formula>100</formula>
    </cfRule>
    <cfRule type="cellIs" dxfId="913" priority="20" stopIfTrue="1" operator="between">
      <formula>80</formula>
      <formula>100</formula>
    </cfRule>
    <cfRule type="cellIs" dxfId="912" priority="21" stopIfTrue="1" operator="between">
      <formula>50</formula>
      <formula>80</formula>
    </cfRule>
  </conditionalFormatting>
  <conditionalFormatting sqref="J4">
    <cfRule type="cellIs" dxfId="911" priority="16" stopIfTrue="1" operator="greaterThan">
      <formula>100</formula>
    </cfRule>
    <cfRule type="cellIs" dxfId="910" priority="17" stopIfTrue="1" operator="between">
      <formula>80</formula>
      <formula>100</formula>
    </cfRule>
    <cfRule type="cellIs" dxfId="909" priority="18" stopIfTrue="1" operator="between">
      <formula>50</formula>
      <formula>80</formula>
    </cfRule>
  </conditionalFormatting>
  <conditionalFormatting sqref="L4">
    <cfRule type="cellIs" dxfId="908" priority="13" stopIfTrue="1" operator="greaterThan">
      <formula>100</formula>
    </cfRule>
    <cfRule type="cellIs" dxfId="907" priority="14" stopIfTrue="1" operator="between">
      <formula>80</formula>
      <formula>100</formula>
    </cfRule>
    <cfRule type="cellIs" dxfId="906" priority="15" stopIfTrue="1" operator="between">
      <formula>50</formula>
      <formula>80</formula>
    </cfRule>
  </conditionalFormatting>
  <conditionalFormatting sqref="M4">
    <cfRule type="cellIs" dxfId="905" priority="10" stopIfTrue="1" operator="greaterThan">
      <formula>100</formula>
    </cfRule>
    <cfRule type="cellIs" dxfId="904" priority="11" stopIfTrue="1" operator="between">
      <formula>80</formula>
      <formula>100</formula>
    </cfRule>
    <cfRule type="cellIs" dxfId="903" priority="12" stopIfTrue="1" operator="between">
      <formula>50</formula>
      <formula>80</formula>
    </cfRule>
  </conditionalFormatting>
  <conditionalFormatting sqref="Q4">
    <cfRule type="cellIs" dxfId="902" priority="7" stopIfTrue="1" operator="greaterThan">
      <formula>100</formula>
    </cfRule>
    <cfRule type="cellIs" dxfId="901" priority="8" stopIfTrue="1" operator="between">
      <formula>80</formula>
      <formula>100</formula>
    </cfRule>
    <cfRule type="cellIs" dxfId="900" priority="9" stopIfTrue="1" operator="between">
      <formula>50</formula>
      <formula>80</formula>
    </cfRule>
  </conditionalFormatting>
  <conditionalFormatting sqref="U4">
    <cfRule type="cellIs" dxfId="899" priority="4" stopIfTrue="1" operator="greaterThan">
      <formula>100</formula>
    </cfRule>
    <cfRule type="cellIs" dxfId="898" priority="5" stopIfTrue="1" operator="between">
      <formula>80</formula>
      <formula>100</formula>
    </cfRule>
    <cfRule type="cellIs" dxfId="897" priority="6" stopIfTrue="1" operator="between">
      <formula>50</formula>
      <formula>80</formula>
    </cfRule>
  </conditionalFormatting>
  <conditionalFormatting sqref="B4">
    <cfRule type="cellIs" dxfId="896" priority="1" stopIfTrue="1" operator="greaterThan">
      <formula>100</formula>
    </cfRule>
    <cfRule type="cellIs" dxfId="895" priority="2" stopIfTrue="1" operator="between">
      <formula>80</formula>
      <formula>100</formula>
    </cfRule>
    <cfRule type="cellIs" dxfId="894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>
      <selection activeCell="AI6" sqref="AI6"/>
    </sheetView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14.362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40" s="7" customFormat="1" x14ac:dyDescent="0.25">
      <c r="A4" s="15" t="s">
        <v>17</v>
      </c>
      <c r="B4" s="10">
        <v>106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>
        <f>SUM(C4:AG4)</f>
        <v>0</v>
      </c>
      <c r="AJ4" s="16" t="e">
        <f>AVERAGE(C4:AG4)</f>
        <v>#DIV/0!</v>
      </c>
      <c r="AK4" s="17"/>
    </row>
    <row r="5" spans="1:40" x14ac:dyDescent="0.25">
      <c r="A5" s="13" t="s">
        <v>23</v>
      </c>
      <c r="B5" s="12">
        <f t="shared" ref="B5" si="0">B6+$B7</f>
        <v>150691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I5" s="12">
        <v>0</v>
      </c>
    </row>
    <row r="6" spans="1:40" x14ac:dyDescent="0.25">
      <c r="B6" s="12">
        <v>82329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</row>
    <row r="7" spans="1:40" x14ac:dyDescent="0.25">
      <c r="B7" s="12">
        <v>68362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893" priority="79" stopIfTrue="1" operator="greaterThan">
      <formula>70</formula>
    </cfRule>
    <cfRule type="cellIs" dxfId="892" priority="80" stopIfTrue="1" operator="between">
      <formula>60</formula>
      <formula>70</formula>
    </cfRule>
    <cfRule type="cellIs" dxfId="891" priority="81" stopIfTrue="1" operator="between">
      <formula>45</formula>
      <formula>60</formula>
    </cfRule>
  </conditionalFormatting>
  <conditionalFormatting sqref="D4 P4 AD4:AG4">
    <cfRule type="cellIs" dxfId="890" priority="82" stopIfTrue="1" operator="greaterThan">
      <formula>100</formula>
    </cfRule>
    <cfRule type="cellIs" dxfId="889" priority="83" stopIfTrue="1" operator="between">
      <formula>80</formula>
      <formula>100</formula>
    </cfRule>
    <cfRule type="cellIs" dxfId="888" priority="84" stopIfTrue="1" operator="between">
      <formula>50</formula>
      <formula>80</formula>
    </cfRule>
  </conditionalFormatting>
  <conditionalFormatting sqref="AA4">
    <cfRule type="cellIs" dxfId="887" priority="76" stopIfTrue="1" operator="greaterThan">
      <formula>100</formula>
    </cfRule>
    <cfRule type="cellIs" dxfId="886" priority="77" stopIfTrue="1" operator="between">
      <formula>80</formula>
      <formula>100</formula>
    </cfRule>
    <cfRule type="cellIs" dxfId="885" priority="78" stopIfTrue="1" operator="between">
      <formula>50</formula>
      <formula>80</formula>
    </cfRule>
  </conditionalFormatting>
  <conditionalFormatting sqref="Z4">
    <cfRule type="cellIs" dxfId="884" priority="73" stopIfTrue="1" operator="greaterThan">
      <formula>100</formula>
    </cfRule>
    <cfRule type="cellIs" dxfId="883" priority="74" stopIfTrue="1" operator="between">
      <formula>80</formula>
      <formula>100</formula>
    </cfRule>
    <cfRule type="cellIs" dxfId="882" priority="75" stopIfTrue="1" operator="between">
      <formula>50</formula>
      <formula>80</formula>
    </cfRule>
  </conditionalFormatting>
  <conditionalFormatting sqref="X4">
    <cfRule type="cellIs" dxfId="881" priority="70" stopIfTrue="1" operator="greaterThan">
      <formula>100</formula>
    </cfRule>
    <cfRule type="cellIs" dxfId="880" priority="71" stopIfTrue="1" operator="between">
      <formula>80</formula>
      <formula>100</formula>
    </cfRule>
    <cfRule type="cellIs" dxfId="879" priority="72" stopIfTrue="1" operator="between">
      <formula>50</formula>
      <formula>80</formula>
    </cfRule>
  </conditionalFormatting>
  <conditionalFormatting sqref="W4">
    <cfRule type="cellIs" dxfId="878" priority="67" stopIfTrue="1" operator="greaterThan">
      <formula>100</formula>
    </cfRule>
    <cfRule type="cellIs" dxfId="877" priority="68" stopIfTrue="1" operator="between">
      <formula>80</formula>
      <formula>100</formula>
    </cfRule>
    <cfRule type="cellIs" dxfId="876" priority="69" stopIfTrue="1" operator="between">
      <formula>50</formula>
      <formula>80</formula>
    </cfRule>
  </conditionalFormatting>
  <conditionalFormatting sqref="AB4">
    <cfRule type="cellIs" dxfId="875" priority="64" stopIfTrue="1" operator="greaterThan">
      <formula>100</formula>
    </cfRule>
    <cfRule type="cellIs" dxfId="874" priority="65" stopIfTrue="1" operator="between">
      <formula>80</formula>
      <formula>100</formula>
    </cfRule>
    <cfRule type="cellIs" dxfId="873" priority="66" stopIfTrue="1" operator="between">
      <formula>50</formula>
      <formula>80</formula>
    </cfRule>
  </conditionalFormatting>
  <conditionalFormatting sqref="H4">
    <cfRule type="cellIs" dxfId="872" priority="61" stopIfTrue="1" operator="greaterThan">
      <formula>100</formula>
    </cfRule>
    <cfRule type="cellIs" dxfId="871" priority="62" stopIfTrue="1" operator="between">
      <formula>80</formula>
      <formula>100</formula>
    </cfRule>
    <cfRule type="cellIs" dxfId="870" priority="63" stopIfTrue="1" operator="between">
      <formula>50</formula>
      <formula>80</formula>
    </cfRule>
  </conditionalFormatting>
  <conditionalFormatting sqref="Y4">
    <cfRule type="cellIs" dxfId="869" priority="58" stopIfTrue="1" operator="greaterThan">
      <formula>100</formula>
    </cfRule>
    <cfRule type="cellIs" dxfId="868" priority="59" stopIfTrue="1" operator="between">
      <formula>80</formula>
      <formula>100</formula>
    </cfRule>
    <cfRule type="cellIs" dxfId="867" priority="60" stopIfTrue="1" operator="between">
      <formula>50</formula>
      <formula>80</formula>
    </cfRule>
  </conditionalFormatting>
  <conditionalFormatting sqref="AC4">
    <cfRule type="cellIs" dxfId="866" priority="55" stopIfTrue="1" operator="greaterThan">
      <formula>100</formula>
    </cfRule>
    <cfRule type="cellIs" dxfId="865" priority="56" stopIfTrue="1" operator="between">
      <formula>80</formula>
      <formula>100</formula>
    </cfRule>
    <cfRule type="cellIs" dxfId="864" priority="57" stopIfTrue="1" operator="between">
      <formula>50</formula>
      <formula>80</formula>
    </cfRule>
  </conditionalFormatting>
  <conditionalFormatting sqref="T4">
    <cfRule type="cellIs" dxfId="863" priority="52" stopIfTrue="1" operator="greaterThan">
      <formula>100</formula>
    </cfRule>
    <cfRule type="cellIs" dxfId="862" priority="53" stopIfTrue="1" operator="between">
      <formula>80</formula>
      <formula>100</formula>
    </cfRule>
    <cfRule type="cellIs" dxfId="861" priority="54" stopIfTrue="1" operator="between">
      <formula>50</formula>
      <formula>80</formula>
    </cfRule>
  </conditionalFormatting>
  <conditionalFormatting sqref="F4">
    <cfRule type="cellIs" dxfId="860" priority="49" stopIfTrue="1" operator="greaterThan">
      <formula>100</formula>
    </cfRule>
    <cfRule type="cellIs" dxfId="859" priority="50" stopIfTrue="1" operator="between">
      <formula>80</formula>
      <formula>100</formula>
    </cfRule>
    <cfRule type="cellIs" dxfId="858" priority="51" stopIfTrue="1" operator="between">
      <formula>50</formula>
      <formula>80</formula>
    </cfRule>
  </conditionalFormatting>
  <conditionalFormatting sqref="N4">
    <cfRule type="cellIs" dxfId="857" priority="46" stopIfTrue="1" operator="greaterThan">
      <formula>100</formula>
    </cfRule>
    <cfRule type="cellIs" dxfId="856" priority="47" stopIfTrue="1" operator="between">
      <formula>80</formula>
      <formula>100</formula>
    </cfRule>
    <cfRule type="cellIs" dxfId="855" priority="48" stopIfTrue="1" operator="between">
      <formula>50</formula>
      <formula>80</formula>
    </cfRule>
  </conditionalFormatting>
  <conditionalFormatting sqref="G4">
    <cfRule type="cellIs" dxfId="854" priority="43" stopIfTrue="1" operator="greaterThan">
      <formula>100</formula>
    </cfRule>
    <cfRule type="cellIs" dxfId="853" priority="44" stopIfTrue="1" operator="between">
      <formula>80</formula>
      <formula>100</formula>
    </cfRule>
    <cfRule type="cellIs" dxfId="852" priority="45" stopIfTrue="1" operator="between">
      <formula>50</formula>
      <formula>80</formula>
    </cfRule>
  </conditionalFormatting>
  <conditionalFormatting sqref="R4">
    <cfRule type="cellIs" dxfId="851" priority="40" stopIfTrue="1" operator="greaterThan">
      <formula>100</formula>
    </cfRule>
    <cfRule type="cellIs" dxfId="850" priority="41" stopIfTrue="1" operator="between">
      <formula>80</formula>
      <formula>100</formula>
    </cfRule>
    <cfRule type="cellIs" dxfId="849" priority="42" stopIfTrue="1" operator="between">
      <formula>50</formula>
      <formula>80</formula>
    </cfRule>
  </conditionalFormatting>
  <conditionalFormatting sqref="E4">
    <cfRule type="cellIs" dxfId="848" priority="37" stopIfTrue="1" operator="greaterThan">
      <formula>100</formula>
    </cfRule>
    <cfRule type="cellIs" dxfId="847" priority="38" stopIfTrue="1" operator="between">
      <formula>80</formula>
      <formula>100</formula>
    </cfRule>
    <cfRule type="cellIs" dxfId="846" priority="39" stopIfTrue="1" operator="between">
      <formula>50</formula>
      <formula>80</formula>
    </cfRule>
  </conditionalFormatting>
  <conditionalFormatting sqref="V4">
    <cfRule type="cellIs" dxfId="845" priority="34" stopIfTrue="1" operator="greaterThan">
      <formula>100</formula>
    </cfRule>
    <cfRule type="cellIs" dxfId="844" priority="35" stopIfTrue="1" operator="between">
      <formula>80</formula>
      <formula>100</formula>
    </cfRule>
    <cfRule type="cellIs" dxfId="843" priority="36" stopIfTrue="1" operator="between">
      <formula>50</formula>
      <formula>80</formula>
    </cfRule>
  </conditionalFormatting>
  <conditionalFormatting sqref="I4">
    <cfRule type="cellIs" dxfId="842" priority="31" stopIfTrue="1" operator="greaterThan">
      <formula>100</formula>
    </cfRule>
    <cfRule type="cellIs" dxfId="841" priority="32" stopIfTrue="1" operator="between">
      <formula>80</formula>
      <formula>100</formula>
    </cfRule>
    <cfRule type="cellIs" dxfId="840" priority="33" stopIfTrue="1" operator="between">
      <formula>50</formula>
      <formula>80</formula>
    </cfRule>
  </conditionalFormatting>
  <conditionalFormatting sqref="O4">
    <cfRule type="cellIs" dxfId="839" priority="28" stopIfTrue="1" operator="greaterThan">
      <formula>100</formula>
    </cfRule>
    <cfRule type="cellIs" dxfId="838" priority="29" stopIfTrue="1" operator="between">
      <formula>80</formula>
      <formula>100</formula>
    </cfRule>
    <cfRule type="cellIs" dxfId="837" priority="30" stopIfTrue="1" operator="between">
      <formula>50</formula>
      <formula>80</formula>
    </cfRule>
  </conditionalFormatting>
  <conditionalFormatting sqref="C4">
    <cfRule type="cellIs" dxfId="836" priority="25" stopIfTrue="1" operator="greaterThan">
      <formula>100</formula>
    </cfRule>
    <cfRule type="cellIs" dxfId="835" priority="26" stopIfTrue="1" operator="between">
      <formula>80</formula>
      <formula>100</formula>
    </cfRule>
    <cfRule type="cellIs" dxfId="834" priority="27" stopIfTrue="1" operator="between">
      <formula>50</formula>
      <formula>80</formula>
    </cfRule>
  </conditionalFormatting>
  <conditionalFormatting sqref="K4">
    <cfRule type="cellIs" dxfId="833" priority="22" stopIfTrue="1" operator="greaterThan">
      <formula>100</formula>
    </cfRule>
    <cfRule type="cellIs" dxfId="832" priority="23" stopIfTrue="1" operator="between">
      <formula>80</formula>
      <formula>100</formula>
    </cfRule>
    <cfRule type="cellIs" dxfId="831" priority="24" stopIfTrue="1" operator="between">
      <formula>50</formula>
      <formula>80</formula>
    </cfRule>
  </conditionalFormatting>
  <conditionalFormatting sqref="S4">
    <cfRule type="cellIs" dxfId="830" priority="19" stopIfTrue="1" operator="greaterThan">
      <formula>100</formula>
    </cfRule>
    <cfRule type="cellIs" dxfId="829" priority="20" stopIfTrue="1" operator="between">
      <formula>80</formula>
      <formula>100</formula>
    </cfRule>
    <cfRule type="cellIs" dxfId="828" priority="21" stopIfTrue="1" operator="between">
      <formula>50</formula>
      <formula>80</formula>
    </cfRule>
  </conditionalFormatting>
  <conditionalFormatting sqref="J4">
    <cfRule type="cellIs" dxfId="827" priority="16" stopIfTrue="1" operator="greaterThan">
      <formula>100</formula>
    </cfRule>
    <cfRule type="cellIs" dxfId="826" priority="17" stopIfTrue="1" operator="between">
      <formula>80</formula>
      <formula>100</formula>
    </cfRule>
    <cfRule type="cellIs" dxfId="825" priority="18" stopIfTrue="1" operator="between">
      <formula>50</formula>
      <formula>80</formula>
    </cfRule>
  </conditionalFormatting>
  <conditionalFormatting sqref="L4">
    <cfRule type="cellIs" dxfId="824" priority="13" stopIfTrue="1" operator="greaterThan">
      <formula>100</formula>
    </cfRule>
    <cfRule type="cellIs" dxfId="823" priority="14" stopIfTrue="1" operator="between">
      <formula>80</formula>
      <formula>100</formula>
    </cfRule>
    <cfRule type="cellIs" dxfId="822" priority="15" stopIfTrue="1" operator="between">
      <formula>50</formula>
      <formula>80</formula>
    </cfRule>
  </conditionalFormatting>
  <conditionalFormatting sqref="M4">
    <cfRule type="cellIs" dxfId="821" priority="10" stopIfTrue="1" operator="greaterThan">
      <formula>100</formula>
    </cfRule>
    <cfRule type="cellIs" dxfId="820" priority="11" stopIfTrue="1" operator="between">
      <formula>80</formula>
      <formula>100</formula>
    </cfRule>
    <cfRule type="cellIs" dxfId="819" priority="12" stopIfTrue="1" operator="between">
      <formula>50</formula>
      <formula>80</formula>
    </cfRule>
  </conditionalFormatting>
  <conditionalFormatting sqref="Q4">
    <cfRule type="cellIs" dxfId="818" priority="7" stopIfTrue="1" operator="greaterThan">
      <formula>100</formula>
    </cfRule>
    <cfRule type="cellIs" dxfId="817" priority="8" stopIfTrue="1" operator="between">
      <formula>80</formula>
      <formula>100</formula>
    </cfRule>
    <cfRule type="cellIs" dxfId="816" priority="9" stopIfTrue="1" operator="between">
      <formula>50</formula>
      <formula>80</formula>
    </cfRule>
  </conditionalFormatting>
  <conditionalFormatting sqref="U4">
    <cfRule type="cellIs" dxfId="815" priority="4" stopIfTrue="1" operator="greaterThan">
      <formula>100</formula>
    </cfRule>
    <cfRule type="cellIs" dxfId="814" priority="5" stopIfTrue="1" operator="between">
      <formula>80</formula>
      <formula>100</formula>
    </cfRule>
    <cfRule type="cellIs" dxfId="813" priority="6" stopIfTrue="1" operator="between">
      <formula>50</formula>
      <formula>80</formula>
    </cfRule>
  </conditionalFormatting>
  <conditionalFormatting sqref="B4">
    <cfRule type="cellIs" dxfId="812" priority="1" stopIfTrue="1" operator="greaterThan">
      <formula>100</formula>
    </cfRule>
    <cfRule type="cellIs" dxfId="811" priority="2" stopIfTrue="1" operator="between">
      <formula>80</formula>
      <formula>100</formula>
    </cfRule>
    <cfRule type="cellIs" dxfId="810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>
      <selection activeCell="AI6" sqref="AI6"/>
    </sheetView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14.362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40" s="7" customFormat="1" x14ac:dyDescent="0.25">
      <c r="A4" s="15" t="s">
        <v>17</v>
      </c>
      <c r="B4" s="10">
        <v>106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>
        <f>SUM(C4:AG4)</f>
        <v>0</v>
      </c>
      <c r="AJ4" s="16" t="e">
        <f>AVERAGE(C4:AG4)</f>
        <v>#DIV/0!</v>
      </c>
      <c r="AK4" s="17"/>
    </row>
    <row r="5" spans="1:40" x14ac:dyDescent="0.25">
      <c r="A5" s="13" t="s">
        <v>23</v>
      </c>
      <c r="B5" s="12">
        <f t="shared" ref="B5" si="0">B6+$B7</f>
        <v>150691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I5" s="12">
        <v>0</v>
      </c>
    </row>
    <row r="6" spans="1:40" x14ac:dyDescent="0.25">
      <c r="B6" s="12">
        <v>82329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</row>
    <row r="7" spans="1:40" x14ac:dyDescent="0.25">
      <c r="B7" s="12">
        <v>68362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809" priority="79" stopIfTrue="1" operator="greaterThan">
      <formula>70</formula>
    </cfRule>
    <cfRule type="cellIs" dxfId="808" priority="80" stopIfTrue="1" operator="between">
      <formula>60</formula>
      <formula>70</formula>
    </cfRule>
    <cfRule type="cellIs" dxfId="807" priority="81" stopIfTrue="1" operator="between">
      <formula>45</formula>
      <formula>60</formula>
    </cfRule>
  </conditionalFormatting>
  <conditionalFormatting sqref="D4 P4 AD4:AG4">
    <cfRule type="cellIs" dxfId="806" priority="82" stopIfTrue="1" operator="greaterThan">
      <formula>100</formula>
    </cfRule>
    <cfRule type="cellIs" dxfId="805" priority="83" stopIfTrue="1" operator="between">
      <formula>80</formula>
      <formula>100</formula>
    </cfRule>
    <cfRule type="cellIs" dxfId="804" priority="84" stopIfTrue="1" operator="between">
      <formula>50</formula>
      <formula>80</formula>
    </cfRule>
  </conditionalFormatting>
  <conditionalFormatting sqref="AA4">
    <cfRule type="cellIs" dxfId="803" priority="76" stopIfTrue="1" operator="greaterThan">
      <formula>100</formula>
    </cfRule>
    <cfRule type="cellIs" dxfId="802" priority="77" stopIfTrue="1" operator="between">
      <formula>80</formula>
      <formula>100</formula>
    </cfRule>
    <cfRule type="cellIs" dxfId="801" priority="78" stopIfTrue="1" operator="between">
      <formula>50</formula>
      <formula>80</formula>
    </cfRule>
  </conditionalFormatting>
  <conditionalFormatting sqref="Z4">
    <cfRule type="cellIs" dxfId="800" priority="73" stopIfTrue="1" operator="greaterThan">
      <formula>100</formula>
    </cfRule>
    <cfRule type="cellIs" dxfId="799" priority="74" stopIfTrue="1" operator="between">
      <formula>80</formula>
      <formula>100</formula>
    </cfRule>
    <cfRule type="cellIs" dxfId="798" priority="75" stopIfTrue="1" operator="between">
      <formula>50</formula>
      <formula>80</formula>
    </cfRule>
  </conditionalFormatting>
  <conditionalFormatting sqref="X4">
    <cfRule type="cellIs" dxfId="797" priority="70" stopIfTrue="1" operator="greaterThan">
      <formula>100</formula>
    </cfRule>
    <cfRule type="cellIs" dxfId="796" priority="71" stopIfTrue="1" operator="between">
      <formula>80</formula>
      <formula>100</formula>
    </cfRule>
    <cfRule type="cellIs" dxfId="795" priority="72" stopIfTrue="1" operator="between">
      <formula>50</formula>
      <formula>80</formula>
    </cfRule>
  </conditionalFormatting>
  <conditionalFormatting sqref="W4">
    <cfRule type="cellIs" dxfId="794" priority="67" stopIfTrue="1" operator="greaterThan">
      <formula>100</formula>
    </cfRule>
    <cfRule type="cellIs" dxfId="793" priority="68" stopIfTrue="1" operator="between">
      <formula>80</formula>
      <formula>100</formula>
    </cfRule>
    <cfRule type="cellIs" dxfId="792" priority="69" stopIfTrue="1" operator="between">
      <formula>50</formula>
      <formula>80</formula>
    </cfRule>
  </conditionalFormatting>
  <conditionalFormatting sqref="AB4">
    <cfRule type="cellIs" dxfId="791" priority="64" stopIfTrue="1" operator="greaterThan">
      <formula>100</formula>
    </cfRule>
    <cfRule type="cellIs" dxfId="790" priority="65" stopIfTrue="1" operator="between">
      <formula>80</formula>
      <formula>100</formula>
    </cfRule>
    <cfRule type="cellIs" dxfId="789" priority="66" stopIfTrue="1" operator="between">
      <formula>50</formula>
      <formula>80</formula>
    </cfRule>
  </conditionalFormatting>
  <conditionalFormatting sqref="H4">
    <cfRule type="cellIs" dxfId="788" priority="61" stopIfTrue="1" operator="greaterThan">
      <formula>100</formula>
    </cfRule>
    <cfRule type="cellIs" dxfId="787" priority="62" stopIfTrue="1" operator="between">
      <formula>80</formula>
      <formula>100</formula>
    </cfRule>
    <cfRule type="cellIs" dxfId="786" priority="63" stopIfTrue="1" operator="between">
      <formula>50</formula>
      <formula>80</formula>
    </cfRule>
  </conditionalFormatting>
  <conditionalFormatting sqref="Y4">
    <cfRule type="cellIs" dxfId="785" priority="58" stopIfTrue="1" operator="greaterThan">
      <formula>100</formula>
    </cfRule>
    <cfRule type="cellIs" dxfId="784" priority="59" stopIfTrue="1" operator="between">
      <formula>80</formula>
      <formula>100</formula>
    </cfRule>
    <cfRule type="cellIs" dxfId="783" priority="60" stopIfTrue="1" operator="between">
      <formula>50</formula>
      <formula>80</formula>
    </cfRule>
  </conditionalFormatting>
  <conditionalFormatting sqref="AC4">
    <cfRule type="cellIs" dxfId="782" priority="55" stopIfTrue="1" operator="greaterThan">
      <formula>100</formula>
    </cfRule>
    <cfRule type="cellIs" dxfId="781" priority="56" stopIfTrue="1" operator="between">
      <formula>80</formula>
      <formula>100</formula>
    </cfRule>
    <cfRule type="cellIs" dxfId="780" priority="57" stopIfTrue="1" operator="between">
      <formula>50</formula>
      <formula>80</formula>
    </cfRule>
  </conditionalFormatting>
  <conditionalFormatting sqref="T4">
    <cfRule type="cellIs" dxfId="779" priority="52" stopIfTrue="1" operator="greaterThan">
      <formula>100</formula>
    </cfRule>
    <cfRule type="cellIs" dxfId="778" priority="53" stopIfTrue="1" operator="between">
      <formula>80</formula>
      <formula>100</formula>
    </cfRule>
    <cfRule type="cellIs" dxfId="777" priority="54" stopIfTrue="1" operator="between">
      <formula>50</formula>
      <formula>80</formula>
    </cfRule>
  </conditionalFormatting>
  <conditionalFormatting sqref="F4">
    <cfRule type="cellIs" dxfId="776" priority="49" stopIfTrue="1" operator="greaterThan">
      <formula>100</formula>
    </cfRule>
    <cfRule type="cellIs" dxfId="775" priority="50" stopIfTrue="1" operator="between">
      <formula>80</formula>
      <formula>100</formula>
    </cfRule>
    <cfRule type="cellIs" dxfId="774" priority="51" stopIfTrue="1" operator="between">
      <formula>50</formula>
      <formula>80</formula>
    </cfRule>
  </conditionalFormatting>
  <conditionalFormatting sqref="N4">
    <cfRule type="cellIs" dxfId="773" priority="46" stopIfTrue="1" operator="greaterThan">
      <formula>100</formula>
    </cfRule>
    <cfRule type="cellIs" dxfId="772" priority="47" stopIfTrue="1" operator="between">
      <formula>80</formula>
      <formula>100</formula>
    </cfRule>
    <cfRule type="cellIs" dxfId="771" priority="48" stopIfTrue="1" operator="between">
      <formula>50</formula>
      <formula>80</formula>
    </cfRule>
  </conditionalFormatting>
  <conditionalFormatting sqref="G4">
    <cfRule type="cellIs" dxfId="770" priority="43" stopIfTrue="1" operator="greaterThan">
      <formula>100</formula>
    </cfRule>
    <cfRule type="cellIs" dxfId="769" priority="44" stopIfTrue="1" operator="between">
      <formula>80</formula>
      <formula>100</formula>
    </cfRule>
    <cfRule type="cellIs" dxfId="768" priority="45" stopIfTrue="1" operator="between">
      <formula>50</formula>
      <formula>80</formula>
    </cfRule>
  </conditionalFormatting>
  <conditionalFormatting sqref="R4">
    <cfRule type="cellIs" dxfId="767" priority="40" stopIfTrue="1" operator="greaterThan">
      <formula>100</formula>
    </cfRule>
    <cfRule type="cellIs" dxfId="766" priority="41" stopIfTrue="1" operator="between">
      <formula>80</formula>
      <formula>100</formula>
    </cfRule>
    <cfRule type="cellIs" dxfId="765" priority="42" stopIfTrue="1" operator="between">
      <formula>50</formula>
      <formula>80</formula>
    </cfRule>
  </conditionalFormatting>
  <conditionalFormatting sqref="E4">
    <cfRule type="cellIs" dxfId="764" priority="37" stopIfTrue="1" operator="greaterThan">
      <formula>100</formula>
    </cfRule>
    <cfRule type="cellIs" dxfId="763" priority="38" stopIfTrue="1" operator="between">
      <formula>80</formula>
      <formula>100</formula>
    </cfRule>
    <cfRule type="cellIs" dxfId="762" priority="39" stopIfTrue="1" operator="between">
      <formula>50</formula>
      <formula>80</formula>
    </cfRule>
  </conditionalFormatting>
  <conditionalFormatting sqref="V4">
    <cfRule type="cellIs" dxfId="761" priority="34" stopIfTrue="1" operator="greaterThan">
      <formula>100</formula>
    </cfRule>
    <cfRule type="cellIs" dxfId="760" priority="35" stopIfTrue="1" operator="between">
      <formula>80</formula>
      <formula>100</formula>
    </cfRule>
    <cfRule type="cellIs" dxfId="759" priority="36" stopIfTrue="1" operator="between">
      <formula>50</formula>
      <formula>80</formula>
    </cfRule>
  </conditionalFormatting>
  <conditionalFormatting sqref="I4">
    <cfRule type="cellIs" dxfId="758" priority="31" stopIfTrue="1" operator="greaterThan">
      <formula>100</formula>
    </cfRule>
    <cfRule type="cellIs" dxfId="757" priority="32" stopIfTrue="1" operator="between">
      <formula>80</formula>
      <formula>100</formula>
    </cfRule>
    <cfRule type="cellIs" dxfId="756" priority="33" stopIfTrue="1" operator="between">
      <formula>50</formula>
      <formula>80</formula>
    </cfRule>
  </conditionalFormatting>
  <conditionalFormatting sqref="O4">
    <cfRule type="cellIs" dxfId="755" priority="28" stopIfTrue="1" operator="greaterThan">
      <formula>100</formula>
    </cfRule>
    <cfRule type="cellIs" dxfId="754" priority="29" stopIfTrue="1" operator="between">
      <formula>80</formula>
      <formula>100</formula>
    </cfRule>
    <cfRule type="cellIs" dxfId="753" priority="30" stopIfTrue="1" operator="between">
      <formula>50</formula>
      <formula>80</formula>
    </cfRule>
  </conditionalFormatting>
  <conditionalFormatting sqref="C4">
    <cfRule type="cellIs" dxfId="752" priority="25" stopIfTrue="1" operator="greaterThan">
      <formula>100</formula>
    </cfRule>
    <cfRule type="cellIs" dxfId="751" priority="26" stopIfTrue="1" operator="between">
      <formula>80</formula>
      <formula>100</formula>
    </cfRule>
    <cfRule type="cellIs" dxfId="750" priority="27" stopIfTrue="1" operator="between">
      <formula>50</formula>
      <formula>80</formula>
    </cfRule>
  </conditionalFormatting>
  <conditionalFormatting sqref="K4">
    <cfRule type="cellIs" dxfId="749" priority="22" stopIfTrue="1" operator="greaterThan">
      <formula>100</formula>
    </cfRule>
    <cfRule type="cellIs" dxfId="748" priority="23" stopIfTrue="1" operator="between">
      <formula>80</formula>
      <formula>100</formula>
    </cfRule>
    <cfRule type="cellIs" dxfId="747" priority="24" stopIfTrue="1" operator="between">
      <formula>50</formula>
      <formula>80</formula>
    </cfRule>
  </conditionalFormatting>
  <conditionalFormatting sqref="S4">
    <cfRule type="cellIs" dxfId="746" priority="19" stopIfTrue="1" operator="greaterThan">
      <formula>100</formula>
    </cfRule>
    <cfRule type="cellIs" dxfId="745" priority="20" stopIfTrue="1" operator="between">
      <formula>80</formula>
      <formula>100</formula>
    </cfRule>
    <cfRule type="cellIs" dxfId="744" priority="21" stopIfTrue="1" operator="between">
      <formula>50</formula>
      <formula>80</formula>
    </cfRule>
  </conditionalFormatting>
  <conditionalFormatting sqref="J4">
    <cfRule type="cellIs" dxfId="743" priority="16" stopIfTrue="1" operator="greaterThan">
      <formula>100</formula>
    </cfRule>
    <cfRule type="cellIs" dxfId="742" priority="17" stopIfTrue="1" operator="between">
      <formula>80</formula>
      <formula>100</formula>
    </cfRule>
    <cfRule type="cellIs" dxfId="741" priority="18" stopIfTrue="1" operator="between">
      <formula>50</formula>
      <formula>80</formula>
    </cfRule>
  </conditionalFormatting>
  <conditionalFormatting sqref="L4">
    <cfRule type="cellIs" dxfId="740" priority="13" stopIfTrue="1" operator="greaterThan">
      <formula>100</formula>
    </cfRule>
    <cfRule type="cellIs" dxfId="739" priority="14" stopIfTrue="1" operator="between">
      <formula>80</formula>
      <formula>100</formula>
    </cfRule>
    <cfRule type="cellIs" dxfId="738" priority="15" stopIfTrue="1" operator="between">
      <formula>50</formula>
      <formula>80</formula>
    </cfRule>
  </conditionalFormatting>
  <conditionalFormatting sqref="M4">
    <cfRule type="cellIs" dxfId="737" priority="10" stopIfTrue="1" operator="greaterThan">
      <formula>100</formula>
    </cfRule>
    <cfRule type="cellIs" dxfId="736" priority="11" stopIfTrue="1" operator="between">
      <formula>80</formula>
      <formula>100</formula>
    </cfRule>
    <cfRule type="cellIs" dxfId="735" priority="12" stopIfTrue="1" operator="between">
      <formula>50</formula>
      <formula>80</formula>
    </cfRule>
  </conditionalFormatting>
  <conditionalFormatting sqref="Q4">
    <cfRule type="cellIs" dxfId="734" priority="7" stopIfTrue="1" operator="greaterThan">
      <formula>100</formula>
    </cfRule>
    <cfRule type="cellIs" dxfId="733" priority="8" stopIfTrue="1" operator="between">
      <formula>80</formula>
      <formula>100</formula>
    </cfRule>
    <cfRule type="cellIs" dxfId="732" priority="9" stopIfTrue="1" operator="between">
      <formula>50</formula>
      <formula>80</formula>
    </cfRule>
  </conditionalFormatting>
  <conditionalFormatting sqref="U4">
    <cfRule type="cellIs" dxfId="731" priority="4" stopIfTrue="1" operator="greaterThan">
      <formula>100</formula>
    </cfRule>
    <cfRule type="cellIs" dxfId="730" priority="5" stopIfTrue="1" operator="between">
      <formula>80</formula>
      <formula>100</formula>
    </cfRule>
    <cfRule type="cellIs" dxfId="729" priority="6" stopIfTrue="1" operator="between">
      <formula>50</formula>
      <formula>80</formula>
    </cfRule>
  </conditionalFormatting>
  <conditionalFormatting sqref="B4">
    <cfRule type="cellIs" dxfId="728" priority="1" stopIfTrue="1" operator="greaterThan">
      <formula>100</formula>
    </cfRule>
    <cfRule type="cellIs" dxfId="727" priority="2" stopIfTrue="1" operator="between">
      <formula>80</formula>
      <formula>100</formula>
    </cfRule>
    <cfRule type="cellIs" dxfId="726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>
      <selection activeCell="AI6" sqref="AI6"/>
    </sheetView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14.362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40" s="7" customFormat="1" x14ac:dyDescent="0.25">
      <c r="A4" s="15" t="s">
        <v>17</v>
      </c>
      <c r="B4" s="10">
        <v>106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>
        <f>SUM(C4:AG4)</f>
        <v>0</v>
      </c>
      <c r="AJ4" s="16" t="e">
        <f>AVERAGE(C4:AG4)</f>
        <v>#DIV/0!</v>
      </c>
      <c r="AK4" s="17"/>
    </row>
    <row r="5" spans="1:40" x14ac:dyDescent="0.25">
      <c r="A5" s="13" t="s">
        <v>23</v>
      </c>
      <c r="B5" s="12">
        <f t="shared" ref="B5" si="0">B6+$B7</f>
        <v>150691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I5" s="12">
        <v>0</v>
      </c>
    </row>
    <row r="6" spans="1:40" x14ac:dyDescent="0.25">
      <c r="B6" s="12">
        <v>82329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</row>
    <row r="7" spans="1:40" x14ac:dyDescent="0.25">
      <c r="B7" s="12">
        <v>68362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725" priority="79" stopIfTrue="1" operator="greaterThan">
      <formula>70</formula>
    </cfRule>
    <cfRule type="cellIs" dxfId="724" priority="80" stopIfTrue="1" operator="between">
      <formula>60</formula>
      <formula>70</formula>
    </cfRule>
    <cfRule type="cellIs" dxfId="723" priority="81" stopIfTrue="1" operator="between">
      <formula>45</formula>
      <formula>60</formula>
    </cfRule>
  </conditionalFormatting>
  <conditionalFormatting sqref="D4 P4 AD4:AG4">
    <cfRule type="cellIs" dxfId="722" priority="82" stopIfTrue="1" operator="greaterThan">
      <formula>100</formula>
    </cfRule>
    <cfRule type="cellIs" dxfId="721" priority="83" stopIfTrue="1" operator="between">
      <formula>80</formula>
      <formula>100</formula>
    </cfRule>
    <cfRule type="cellIs" dxfId="720" priority="84" stopIfTrue="1" operator="between">
      <formula>50</formula>
      <formula>80</formula>
    </cfRule>
  </conditionalFormatting>
  <conditionalFormatting sqref="AA4">
    <cfRule type="cellIs" dxfId="719" priority="76" stopIfTrue="1" operator="greaterThan">
      <formula>100</formula>
    </cfRule>
    <cfRule type="cellIs" dxfId="718" priority="77" stopIfTrue="1" operator="between">
      <formula>80</formula>
      <formula>100</formula>
    </cfRule>
    <cfRule type="cellIs" dxfId="717" priority="78" stopIfTrue="1" operator="between">
      <formula>50</formula>
      <formula>80</formula>
    </cfRule>
  </conditionalFormatting>
  <conditionalFormatting sqref="Z4">
    <cfRule type="cellIs" dxfId="716" priority="73" stopIfTrue="1" operator="greaterThan">
      <formula>100</formula>
    </cfRule>
    <cfRule type="cellIs" dxfId="715" priority="74" stopIfTrue="1" operator="between">
      <formula>80</formula>
      <formula>100</formula>
    </cfRule>
    <cfRule type="cellIs" dxfId="714" priority="75" stopIfTrue="1" operator="between">
      <formula>50</formula>
      <formula>80</formula>
    </cfRule>
  </conditionalFormatting>
  <conditionalFormatting sqref="X4">
    <cfRule type="cellIs" dxfId="713" priority="70" stopIfTrue="1" operator="greaterThan">
      <formula>100</formula>
    </cfRule>
    <cfRule type="cellIs" dxfId="712" priority="71" stopIfTrue="1" operator="between">
      <formula>80</formula>
      <formula>100</formula>
    </cfRule>
    <cfRule type="cellIs" dxfId="711" priority="72" stopIfTrue="1" operator="between">
      <formula>50</formula>
      <formula>80</formula>
    </cfRule>
  </conditionalFormatting>
  <conditionalFormatting sqref="W4">
    <cfRule type="cellIs" dxfId="710" priority="67" stopIfTrue="1" operator="greaterThan">
      <formula>100</formula>
    </cfRule>
    <cfRule type="cellIs" dxfId="709" priority="68" stopIfTrue="1" operator="between">
      <formula>80</formula>
      <formula>100</formula>
    </cfRule>
    <cfRule type="cellIs" dxfId="708" priority="69" stopIfTrue="1" operator="between">
      <formula>50</formula>
      <formula>80</formula>
    </cfRule>
  </conditionalFormatting>
  <conditionalFormatting sqref="AB4">
    <cfRule type="cellIs" dxfId="707" priority="64" stopIfTrue="1" operator="greaterThan">
      <formula>100</formula>
    </cfRule>
    <cfRule type="cellIs" dxfId="706" priority="65" stopIfTrue="1" operator="between">
      <formula>80</formula>
      <formula>100</formula>
    </cfRule>
    <cfRule type="cellIs" dxfId="705" priority="66" stopIfTrue="1" operator="between">
      <formula>50</formula>
      <formula>80</formula>
    </cfRule>
  </conditionalFormatting>
  <conditionalFormatting sqref="H4">
    <cfRule type="cellIs" dxfId="704" priority="61" stopIfTrue="1" operator="greaterThan">
      <formula>100</formula>
    </cfRule>
    <cfRule type="cellIs" dxfId="703" priority="62" stopIfTrue="1" operator="between">
      <formula>80</formula>
      <formula>100</formula>
    </cfRule>
    <cfRule type="cellIs" dxfId="702" priority="63" stopIfTrue="1" operator="between">
      <formula>50</formula>
      <formula>80</formula>
    </cfRule>
  </conditionalFormatting>
  <conditionalFormatting sqref="Y4">
    <cfRule type="cellIs" dxfId="701" priority="58" stopIfTrue="1" operator="greaterThan">
      <formula>100</formula>
    </cfRule>
    <cfRule type="cellIs" dxfId="700" priority="59" stopIfTrue="1" operator="between">
      <formula>80</formula>
      <formula>100</formula>
    </cfRule>
    <cfRule type="cellIs" dxfId="699" priority="60" stopIfTrue="1" operator="between">
      <formula>50</formula>
      <formula>80</formula>
    </cfRule>
  </conditionalFormatting>
  <conditionalFormatting sqref="AC4">
    <cfRule type="cellIs" dxfId="698" priority="55" stopIfTrue="1" operator="greaterThan">
      <formula>100</formula>
    </cfRule>
    <cfRule type="cellIs" dxfId="697" priority="56" stopIfTrue="1" operator="between">
      <formula>80</formula>
      <formula>100</formula>
    </cfRule>
    <cfRule type="cellIs" dxfId="696" priority="57" stopIfTrue="1" operator="between">
      <formula>50</formula>
      <formula>80</formula>
    </cfRule>
  </conditionalFormatting>
  <conditionalFormatting sqref="T4">
    <cfRule type="cellIs" dxfId="695" priority="52" stopIfTrue="1" operator="greaterThan">
      <formula>100</formula>
    </cfRule>
    <cfRule type="cellIs" dxfId="694" priority="53" stopIfTrue="1" operator="between">
      <formula>80</formula>
      <formula>100</formula>
    </cfRule>
    <cfRule type="cellIs" dxfId="693" priority="54" stopIfTrue="1" operator="between">
      <formula>50</formula>
      <formula>80</formula>
    </cfRule>
  </conditionalFormatting>
  <conditionalFormatting sqref="F4">
    <cfRule type="cellIs" dxfId="692" priority="49" stopIfTrue="1" operator="greaterThan">
      <formula>100</formula>
    </cfRule>
    <cfRule type="cellIs" dxfId="691" priority="50" stopIfTrue="1" operator="between">
      <formula>80</formula>
      <formula>100</formula>
    </cfRule>
    <cfRule type="cellIs" dxfId="690" priority="51" stopIfTrue="1" operator="between">
      <formula>50</formula>
      <formula>80</formula>
    </cfRule>
  </conditionalFormatting>
  <conditionalFormatting sqref="N4">
    <cfRule type="cellIs" dxfId="689" priority="46" stopIfTrue="1" operator="greaterThan">
      <formula>100</formula>
    </cfRule>
    <cfRule type="cellIs" dxfId="688" priority="47" stopIfTrue="1" operator="between">
      <formula>80</formula>
      <formula>100</formula>
    </cfRule>
    <cfRule type="cellIs" dxfId="687" priority="48" stopIfTrue="1" operator="between">
      <formula>50</formula>
      <formula>80</formula>
    </cfRule>
  </conditionalFormatting>
  <conditionalFormatting sqref="G4">
    <cfRule type="cellIs" dxfId="686" priority="43" stopIfTrue="1" operator="greaterThan">
      <formula>100</formula>
    </cfRule>
    <cfRule type="cellIs" dxfId="685" priority="44" stopIfTrue="1" operator="between">
      <formula>80</formula>
      <formula>100</formula>
    </cfRule>
    <cfRule type="cellIs" dxfId="684" priority="45" stopIfTrue="1" operator="between">
      <formula>50</formula>
      <formula>80</formula>
    </cfRule>
  </conditionalFormatting>
  <conditionalFormatting sqref="R4">
    <cfRule type="cellIs" dxfId="683" priority="40" stopIfTrue="1" operator="greaterThan">
      <formula>100</formula>
    </cfRule>
    <cfRule type="cellIs" dxfId="682" priority="41" stopIfTrue="1" operator="between">
      <formula>80</formula>
      <formula>100</formula>
    </cfRule>
    <cfRule type="cellIs" dxfId="681" priority="42" stopIfTrue="1" operator="between">
      <formula>50</formula>
      <formula>80</formula>
    </cfRule>
  </conditionalFormatting>
  <conditionalFormatting sqref="E4">
    <cfRule type="cellIs" dxfId="680" priority="37" stopIfTrue="1" operator="greaterThan">
      <formula>100</formula>
    </cfRule>
    <cfRule type="cellIs" dxfId="679" priority="38" stopIfTrue="1" operator="between">
      <formula>80</formula>
      <formula>100</formula>
    </cfRule>
    <cfRule type="cellIs" dxfId="678" priority="39" stopIfTrue="1" operator="between">
      <formula>50</formula>
      <formula>80</formula>
    </cfRule>
  </conditionalFormatting>
  <conditionalFormatting sqref="V4">
    <cfRule type="cellIs" dxfId="677" priority="34" stopIfTrue="1" operator="greaterThan">
      <formula>100</formula>
    </cfRule>
    <cfRule type="cellIs" dxfId="676" priority="35" stopIfTrue="1" operator="between">
      <formula>80</formula>
      <formula>100</formula>
    </cfRule>
    <cfRule type="cellIs" dxfId="675" priority="36" stopIfTrue="1" operator="between">
      <formula>50</formula>
      <formula>80</formula>
    </cfRule>
  </conditionalFormatting>
  <conditionalFormatting sqref="I4">
    <cfRule type="cellIs" dxfId="674" priority="31" stopIfTrue="1" operator="greaterThan">
      <formula>100</formula>
    </cfRule>
    <cfRule type="cellIs" dxfId="673" priority="32" stopIfTrue="1" operator="between">
      <formula>80</formula>
      <formula>100</formula>
    </cfRule>
    <cfRule type="cellIs" dxfId="672" priority="33" stopIfTrue="1" operator="between">
      <formula>50</formula>
      <formula>80</formula>
    </cfRule>
  </conditionalFormatting>
  <conditionalFormatting sqref="O4">
    <cfRule type="cellIs" dxfId="671" priority="28" stopIfTrue="1" operator="greaterThan">
      <formula>100</formula>
    </cfRule>
    <cfRule type="cellIs" dxfId="670" priority="29" stopIfTrue="1" operator="between">
      <formula>80</formula>
      <formula>100</formula>
    </cfRule>
    <cfRule type="cellIs" dxfId="669" priority="30" stopIfTrue="1" operator="between">
      <formula>50</formula>
      <formula>80</formula>
    </cfRule>
  </conditionalFormatting>
  <conditionalFormatting sqref="C4">
    <cfRule type="cellIs" dxfId="668" priority="25" stopIfTrue="1" operator="greaterThan">
      <formula>100</formula>
    </cfRule>
    <cfRule type="cellIs" dxfId="667" priority="26" stopIfTrue="1" operator="between">
      <formula>80</formula>
      <formula>100</formula>
    </cfRule>
    <cfRule type="cellIs" dxfId="666" priority="27" stopIfTrue="1" operator="between">
      <formula>50</formula>
      <formula>80</formula>
    </cfRule>
  </conditionalFormatting>
  <conditionalFormatting sqref="K4">
    <cfRule type="cellIs" dxfId="665" priority="22" stopIfTrue="1" operator="greaterThan">
      <formula>100</formula>
    </cfRule>
    <cfRule type="cellIs" dxfId="664" priority="23" stopIfTrue="1" operator="between">
      <formula>80</formula>
      <formula>100</formula>
    </cfRule>
    <cfRule type="cellIs" dxfId="663" priority="24" stopIfTrue="1" operator="between">
      <formula>50</formula>
      <formula>80</formula>
    </cfRule>
  </conditionalFormatting>
  <conditionalFormatting sqref="S4">
    <cfRule type="cellIs" dxfId="662" priority="19" stopIfTrue="1" operator="greaterThan">
      <formula>100</formula>
    </cfRule>
    <cfRule type="cellIs" dxfId="661" priority="20" stopIfTrue="1" operator="between">
      <formula>80</formula>
      <formula>100</formula>
    </cfRule>
    <cfRule type="cellIs" dxfId="660" priority="21" stopIfTrue="1" operator="between">
      <formula>50</formula>
      <formula>80</formula>
    </cfRule>
  </conditionalFormatting>
  <conditionalFormatting sqref="J4">
    <cfRule type="cellIs" dxfId="659" priority="16" stopIfTrue="1" operator="greaterThan">
      <formula>100</formula>
    </cfRule>
    <cfRule type="cellIs" dxfId="658" priority="17" stopIfTrue="1" operator="between">
      <formula>80</formula>
      <formula>100</formula>
    </cfRule>
    <cfRule type="cellIs" dxfId="657" priority="18" stopIfTrue="1" operator="between">
      <formula>50</formula>
      <formula>80</formula>
    </cfRule>
  </conditionalFormatting>
  <conditionalFormatting sqref="L4">
    <cfRule type="cellIs" dxfId="656" priority="13" stopIfTrue="1" operator="greaterThan">
      <formula>100</formula>
    </cfRule>
    <cfRule type="cellIs" dxfId="655" priority="14" stopIfTrue="1" operator="between">
      <formula>80</formula>
      <formula>100</formula>
    </cfRule>
    <cfRule type="cellIs" dxfId="654" priority="15" stopIfTrue="1" operator="between">
      <formula>50</formula>
      <formula>80</formula>
    </cfRule>
  </conditionalFormatting>
  <conditionalFormatting sqref="M4">
    <cfRule type="cellIs" dxfId="653" priority="10" stopIfTrue="1" operator="greaterThan">
      <formula>100</formula>
    </cfRule>
    <cfRule type="cellIs" dxfId="652" priority="11" stopIfTrue="1" operator="between">
      <formula>80</formula>
      <formula>100</formula>
    </cfRule>
    <cfRule type="cellIs" dxfId="651" priority="12" stopIfTrue="1" operator="between">
      <formula>50</formula>
      <formula>80</formula>
    </cfRule>
  </conditionalFormatting>
  <conditionalFormatting sqref="Q4">
    <cfRule type="cellIs" dxfId="650" priority="7" stopIfTrue="1" operator="greaterThan">
      <formula>100</formula>
    </cfRule>
    <cfRule type="cellIs" dxfId="649" priority="8" stopIfTrue="1" operator="between">
      <formula>80</formula>
      <formula>100</formula>
    </cfRule>
    <cfRule type="cellIs" dxfId="648" priority="9" stopIfTrue="1" operator="between">
      <formula>50</formula>
      <formula>80</formula>
    </cfRule>
  </conditionalFormatting>
  <conditionalFormatting sqref="U4">
    <cfRule type="cellIs" dxfId="647" priority="4" stopIfTrue="1" operator="greaterThan">
      <formula>100</formula>
    </cfRule>
    <cfRule type="cellIs" dxfId="646" priority="5" stopIfTrue="1" operator="between">
      <formula>80</formula>
      <formula>100</formula>
    </cfRule>
    <cfRule type="cellIs" dxfId="645" priority="6" stopIfTrue="1" operator="between">
      <formula>50</formula>
      <formula>80</formula>
    </cfRule>
  </conditionalFormatting>
  <conditionalFormatting sqref="B4">
    <cfRule type="cellIs" dxfId="644" priority="1" stopIfTrue="1" operator="greaterThan">
      <formula>100</formula>
    </cfRule>
    <cfRule type="cellIs" dxfId="643" priority="2" stopIfTrue="1" operator="between">
      <formula>80</formula>
      <formula>100</formula>
    </cfRule>
    <cfRule type="cellIs" dxfId="642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>
      <selection activeCell="AI6" sqref="AI6"/>
    </sheetView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14.362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40" s="7" customFormat="1" x14ac:dyDescent="0.25">
      <c r="A4" s="15" t="s">
        <v>17</v>
      </c>
      <c r="B4" s="10">
        <v>106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>
        <f>SUM(C4:AG4)</f>
        <v>0</v>
      </c>
      <c r="AJ4" s="16" t="e">
        <f>AVERAGE(C4:AG4)</f>
        <v>#DIV/0!</v>
      </c>
      <c r="AK4" s="17"/>
    </row>
    <row r="5" spans="1:40" x14ac:dyDescent="0.25">
      <c r="A5" s="13" t="s">
        <v>23</v>
      </c>
      <c r="B5" s="12">
        <f t="shared" ref="B5" si="0">B6+$B7</f>
        <v>150691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I5" s="12">
        <v>0</v>
      </c>
    </row>
    <row r="6" spans="1:40" x14ac:dyDescent="0.25">
      <c r="B6" s="12">
        <v>82329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</row>
    <row r="7" spans="1:40" x14ac:dyDescent="0.25">
      <c r="B7" s="12">
        <v>68362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641" priority="79" stopIfTrue="1" operator="greaterThan">
      <formula>70</formula>
    </cfRule>
    <cfRule type="cellIs" dxfId="640" priority="80" stopIfTrue="1" operator="between">
      <formula>60</formula>
      <formula>70</formula>
    </cfRule>
    <cfRule type="cellIs" dxfId="639" priority="81" stopIfTrue="1" operator="between">
      <formula>45</formula>
      <formula>60</formula>
    </cfRule>
  </conditionalFormatting>
  <conditionalFormatting sqref="D4 P4 AD4:AG4">
    <cfRule type="cellIs" dxfId="638" priority="82" stopIfTrue="1" operator="greaterThan">
      <formula>100</formula>
    </cfRule>
    <cfRule type="cellIs" dxfId="637" priority="83" stopIfTrue="1" operator="between">
      <formula>80</formula>
      <formula>100</formula>
    </cfRule>
    <cfRule type="cellIs" dxfId="636" priority="84" stopIfTrue="1" operator="between">
      <formula>50</formula>
      <formula>80</formula>
    </cfRule>
  </conditionalFormatting>
  <conditionalFormatting sqref="AA4">
    <cfRule type="cellIs" dxfId="635" priority="76" stopIfTrue="1" operator="greaterThan">
      <formula>100</formula>
    </cfRule>
    <cfRule type="cellIs" dxfId="634" priority="77" stopIfTrue="1" operator="between">
      <formula>80</formula>
      <formula>100</formula>
    </cfRule>
    <cfRule type="cellIs" dxfId="633" priority="78" stopIfTrue="1" operator="between">
      <formula>50</formula>
      <formula>80</formula>
    </cfRule>
  </conditionalFormatting>
  <conditionalFormatting sqref="Z4">
    <cfRule type="cellIs" dxfId="632" priority="73" stopIfTrue="1" operator="greaterThan">
      <formula>100</formula>
    </cfRule>
    <cfRule type="cellIs" dxfId="631" priority="74" stopIfTrue="1" operator="between">
      <formula>80</formula>
      <formula>100</formula>
    </cfRule>
    <cfRule type="cellIs" dxfId="630" priority="75" stopIfTrue="1" operator="between">
      <formula>50</formula>
      <formula>80</formula>
    </cfRule>
  </conditionalFormatting>
  <conditionalFormatting sqref="X4">
    <cfRule type="cellIs" dxfId="629" priority="70" stopIfTrue="1" operator="greaterThan">
      <formula>100</formula>
    </cfRule>
    <cfRule type="cellIs" dxfId="628" priority="71" stopIfTrue="1" operator="between">
      <formula>80</formula>
      <formula>100</formula>
    </cfRule>
    <cfRule type="cellIs" dxfId="627" priority="72" stopIfTrue="1" operator="between">
      <formula>50</formula>
      <formula>80</formula>
    </cfRule>
  </conditionalFormatting>
  <conditionalFormatting sqref="W4">
    <cfRule type="cellIs" dxfId="626" priority="67" stopIfTrue="1" operator="greaterThan">
      <formula>100</formula>
    </cfRule>
    <cfRule type="cellIs" dxfId="625" priority="68" stopIfTrue="1" operator="between">
      <formula>80</formula>
      <formula>100</formula>
    </cfRule>
    <cfRule type="cellIs" dxfId="624" priority="69" stopIfTrue="1" operator="between">
      <formula>50</formula>
      <formula>80</formula>
    </cfRule>
  </conditionalFormatting>
  <conditionalFormatting sqref="AB4">
    <cfRule type="cellIs" dxfId="623" priority="64" stopIfTrue="1" operator="greaterThan">
      <formula>100</formula>
    </cfRule>
    <cfRule type="cellIs" dxfId="622" priority="65" stopIfTrue="1" operator="between">
      <formula>80</formula>
      <formula>100</formula>
    </cfRule>
    <cfRule type="cellIs" dxfId="621" priority="66" stopIfTrue="1" operator="between">
      <formula>50</formula>
      <formula>80</formula>
    </cfRule>
  </conditionalFormatting>
  <conditionalFormatting sqref="H4">
    <cfRule type="cellIs" dxfId="620" priority="61" stopIfTrue="1" operator="greaterThan">
      <formula>100</formula>
    </cfRule>
    <cfRule type="cellIs" dxfId="619" priority="62" stopIfTrue="1" operator="between">
      <formula>80</formula>
      <formula>100</formula>
    </cfRule>
    <cfRule type="cellIs" dxfId="618" priority="63" stopIfTrue="1" operator="between">
      <formula>50</formula>
      <formula>80</formula>
    </cfRule>
  </conditionalFormatting>
  <conditionalFormatting sqref="Y4">
    <cfRule type="cellIs" dxfId="617" priority="58" stopIfTrue="1" operator="greaterThan">
      <formula>100</formula>
    </cfRule>
    <cfRule type="cellIs" dxfId="616" priority="59" stopIfTrue="1" operator="between">
      <formula>80</formula>
      <formula>100</formula>
    </cfRule>
    <cfRule type="cellIs" dxfId="615" priority="60" stopIfTrue="1" operator="between">
      <formula>50</formula>
      <formula>80</formula>
    </cfRule>
  </conditionalFormatting>
  <conditionalFormatting sqref="AC4">
    <cfRule type="cellIs" dxfId="614" priority="55" stopIfTrue="1" operator="greaterThan">
      <formula>100</formula>
    </cfRule>
    <cfRule type="cellIs" dxfId="613" priority="56" stopIfTrue="1" operator="between">
      <formula>80</formula>
      <formula>100</formula>
    </cfRule>
    <cfRule type="cellIs" dxfId="612" priority="57" stopIfTrue="1" operator="between">
      <formula>50</formula>
      <formula>80</formula>
    </cfRule>
  </conditionalFormatting>
  <conditionalFormatting sqref="T4">
    <cfRule type="cellIs" dxfId="611" priority="52" stopIfTrue="1" operator="greaterThan">
      <formula>100</formula>
    </cfRule>
    <cfRule type="cellIs" dxfId="610" priority="53" stopIfTrue="1" operator="between">
      <formula>80</formula>
      <formula>100</formula>
    </cfRule>
    <cfRule type="cellIs" dxfId="609" priority="54" stopIfTrue="1" operator="between">
      <formula>50</formula>
      <formula>80</formula>
    </cfRule>
  </conditionalFormatting>
  <conditionalFormatting sqref="F4">
    <cfRule type="cellIs" dxfId="608" priority="49" stopIfTrue="1" operator="greaterThan">
      <formula>100</formula>
    </cfRule>
    <cfRule type="cellIs" dxfId="607" priority="50" stopIfTrue="1" operator="between">
      <formula>80</formula>
      <formula>100</formula>
    </cfRule>
    <cfRule type="cellIs" dxfId="606" priority="51" stopIfTrue="1" operator="between">
      <formula>50</formula>
      <formula>80</formula>
    </cfRule>
  </conditionalFormatting>
  <conditionalFormatting sqref="N4">
    <cfRule type="cellIs" dxfId="605" priority="46" stopIfTrue="1" operator="greaterThan">
      <formula>100</formula>
    </cfRule>
    <cfRule type="cellIs" dxfId="604" priority="47" stopIfTrue="1" operator="between">
      <formula>80</formula>
      <formula>100</formula>
    </cfRule>
    <cfRule type="cellIs" dxfId="603" priority="48" stopIfTrue="1" operator="between">
      <formula>50</formula>
      <formula>80</formula>
    </cfRule>
  </conditionalFormatting>
  <conditionalFormatting sqref="G4">
    <cfRule type="cellIs" dxfId="602" priority="43" stopIfTrue="1" operator="greaterThan">
      <formula>100</formula>
    </cfRule>
    <cfRule type="cellIs" dxfId="601" priority="44" stopIfTrue="1" operator="between">
      <formula>80</formula>
      <formula>100</formula>
    </cfRule>
    <cfRule type="cellIs" dxfId="600" priority="45" stopIfTrue="1" operator="between">
      <formula>50</formula>
      <formula>80</formula>
    </cfRule>
  </conditionalFormatting>
  <conditionalFormatting sqref="R4">
    <cfRule type="cellIs" dxfId="599" priority="40" stopIfTrue="1" operator="greaterThan">
      <formula>100</formula>
    </cfRule>
    <cfRule type="cellIs" dxfId="598" priority="41" stopIfTrue="1" operator="between">
      <formula>80</formula>
      <formula>100</formula>
    </cfRule>
    <cfRule type="cellIs" dxfId="597" priority="42" stopIfTrue="1" operator="between">
      <formula>50</formula>
      <formula>80</formula>
    </cfRule>
  </conditionalFormatting>
  <conditionalFormatting sqref="E4">
    <cfRule type="cellIs" dxfId="596" priority="37" stopIfTrue="1" operator="greaterThan">
      <formula>100</formula>
    </cfRule>
    <cfRule type="cellIs" dxfId="595" priority="38" stopIfTrue="1" operator="between">
      <formula>80</formula>
      <formula>100</formula>
    </cfRule>
    <cfRule type="cellIs" dxfId="594" priority="39" stopIfTrue="1" operator="between">
      <formula>50</formula>
      <formula>80</formula>
    </cfRule>
  </conditionalFormatting>
  <conditionalFormatting sqref="V4">
    <cfRule type="cellIs" dxfId="593" priority="34" stopIfTrue="1" operator="greaterThan">
      <formula>100</formula>
    </cfRule>
    <cfRule type="cellIs" dxfId="592" priority="35" stopIfTrue="1" operator="between">
      <formula>80</formula>
      <formula>100</formula>
    </cfRule>
    <cfRule type="cellIs" dxfId="591" priority="36" stopIfTrue="1" operator="between">
      <formula>50</formula>
      <formula>80</formula>
    </cfRule>
  </conditionalFormatting>
  <conditionalFormatting sqref="I4">
    <cfRule type="cellIs" dxfId="590" priority="31" stopIfTrue="1" operator="greaterThan">
      <formula>100</formula>
    </cfRule>
    <cfRule type="cellIs" dxfId="589" priority="32" stopIfTrue="1" operator="between">
      <formula>80</formula>
      <formula>100</formula>
    </cfRule>
    <cfRule type="cellIs" dxfId="588" priority="33" stopIfTrue="1" operator="between">
      <formula>50</formula>
      <formula>80</formula>
    </cfRule>
  </conditionalFormatting>
  <conditionalFormatting sqref="O4">
    <cfRule type="cellIs" dxfId="587" priority="28" stopIfTrue="1" operator="greaterThan">
      <formula>100</formula>
    </cfRule>
    <cfRule type="cellIs" dxfId="586" priority="29" stopIfTrue="1" operator="between">
      <formula>80</formula>
      <formula>100</formula>
    </cfRule>
    <cfRule type="cellIs" dxfId="585" priority="30" stopIfTrue="1" operator="between">
      <formula>50</formula>
      <formula>80</formula>
    </cfRule>
  </conditionalFormatting>
  <conditionalFormatting sqref="C4">
    <cfRule type="cellIs" dxfId="584" priority="25" stopIfTrue="1" operator="greaterThan">
      <formula>100</formula>
    </cfRule>
    <cfRule type="cellIs" dxfId="583" priority="26" stopIfTrue="1" operator="between">
      <formula>80</formula>
      <formula>100</formula>
    </cfRule>
    <cfRule type="cellIs" dxfId="582" priority="27" stopIfTrue="1" operator="between">
      <formula>50</formula>
      <formula>80</formula>
    </cfRule>
  </conditionalFormatting>
  <conditionalFormatting sqref="K4">
    <cfRule type="cellIs" dxfId="581" priority="22" stopIfTrue="1" operator="greaterThan">
      <formula>100</formula>
    </cfRule>
    <cfRule type="cellIs" dxfId="580" priority="23" stopIfTrue="1" operator="between">
      <formula>80</formula>
      <formula>100</formula>
    </cfRule>
    <cfRule type="cellIs" dxfId="579" priority="24" stopIfTrue="1" operator="between">
      <formula>50</formula>
      <formula>80</formula>
    </cfRule>
  </conditionalFormatting>
  <conditionalFormatting sqref="S4">
    <cfRule type="cellIs" dxfId="578" priority="19" stopIfTrue="1" operator="greaterThan">
      <formula>100</formula>
    </cfRule>
    <cfRule type="cellIs" dxfId="577" priority="20" stopIfTrue="1" operator="between">
      <formula>80</formula>
      <formula>100</formula>
    </cfRule>
    <cfRule type="cellIs" dxfId="576" priority="21" stopIfTrue="1" operator="between">
      <formula>50</formula>
      <formula>80</formula>
    </cfRule>
  </conditionalFormatting>
  <conditionalFormatting sqref="J4">
    <cfRule type="cellIs" dxfId="575" priority="16" stopIfTrue="1" operator="greaterThan">
      <formula>100</formula>
    </cfRule>
    <cfRule type="cellIs" dxfId="574" priority="17" stopIfTrue="1" operator="between">
      <formula>80</formula>
      <formula>100</formula>
    </cfRule>
    <cfRule type="cellIs" dxfId="573" priority="18" stopIfTrue="1" operator="between">
      <formula>50</formula>
      <formula>80</formula>
    </cfRule>
  </conditionalFormatting>
  <conditionalFormatting sqref="L4">
    <cfRule type="cellIs" dxfId="572" priority="13" stopIfTrue="1" operator="greaterThan">
      <formula>100</formula>
    </cfRule>
    <cfRule type="cellIs" dxfId="571" priority="14" stopIfTrue="1" operator="between">
      <formula>80</formula>
      <formula>100</formula>
    </cfRule>
    <cfRule type="cellIs" dxfId="570" priority="15" stopIfTrue="1" operator="between">
      <formula>50</formula>
      <formula>80</formula>
    </cfRule>
  </conditionalFormatting>
  <conditionalFormatting sqref="M4">
    <cfRule type="cellIs" dxfId="569" priority="10" stopIfTrue="1" operator="greaterThan">
      <formula>100</formula>
    </cfRule>
    <cfRule type="cellIs" dxfId="568" priority="11" stopIfTrue="1" operator="between">
      <formula>80</formula>
      <formula>100</formula>
    </cfRule>
    <cfRule type="cellIs" dxfId="567" priority="12" stopIfTrue="1" operator="between">
      <formula>50</formula>
      <formula>80</formula>
    </cfRule>
  </conditionalFormatting>
  <conditionalFormatting sqref="Q4">
    <cfRule type="cellIs" dxfId="566" priority="7" stopIfTrue="1" operator="greaterThan">
      <formula>100</formula>
    </cfRule>
    <cfRule type="cellIs" dxfId="565" priority="8" stopIfTrue="1" operator="between">
      <formula>80</formula>
      <formula>100</formula>
    </cfRule>
    <cfRule type="cellIs" dxfId="564" priority="9" stopIfTrue="1" operator="between">
      <formula>50</formula>
      <formula>80</formula>
    </cfRule>
  </conditionalFormatting>
  <conditionalFormatting sqref="U4">
    <cfRule type="cellIs" dxfId="563" priority="4" stopIfTrue="1" operator="greaterThan">
      <formula>100</formula>
    </cfRule>
    <cfRule type="cellIs" dxfId="562" priority="5" stopIfTrue="1" operator="between">
      <formula>80</formula>
      <formula>100</formula>
    </cfRule>
    <cfRule type="cellIs" dxfId="561" priority="6" stopIfTrue="1" operator="between">
      <formula>50</formula>
      <formula>80</formula>
    </cfRule>
  </conditionalFormatting>
  <conditionalFormatting sqref="B4">
    <cfRule type="cellIs" dxfId="560" priority="1" stopIfTrue="1" operator="greaterThan">
      <formula>100</formula>
    </cfRule>
    <cfRule type="cellIs" dxfId="559" priority="2" stopIfTrue="1" operator="between">
      <formula>80</formula>
      <formula>100</formula>
    </cfRule>
    <cfRule type="cellIs" dxfId="558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4.8659999999999997</v>
      </c>
      <c r="C3" s="14">
        <v>8.3209999999999997</v>
      </c>
      <c r="D3" s="14">
        <v>15</v>
      </c>
      <c r="E3" s="14">
        <v>15</v>
      </c>
      <c r="F3" s="14">
        <v>15</v>
      </c>
      <c r="G3" s="14">
        <v>14.946</v>
      </c>
      <c r="H3" s="14">
        <v>14.964</v>
      </c>
      <c r="I3" s="14">
        <v>14.5</v>
      </c>
      <c r="J3" s="14">
        <v>14.959</v>
      </c>
      <c r="K3" s="14">
        <v>15</v>
      </c>
      <c r="L3" s="14">
        <v>15</v>
      </c>
      <c r="M3" s="14">
        <v>15</v>
      </c>
      <c r="N3" s="14">
        <v>15</v>
      </c>
      <c r="O3" s="14">
        <v>14.004</v>
      </c>
      <c r="P3" s="14">
        <v>12.099</v>
      </c>
      <c r="Q3" s="14">
        <v>15</v>
      </c>
      <c r="R3" s="14">
        <v>15</v>
      </c>
      <c r="S3" s="14">
        <v>14.569000000000001</v>
      </c>
      <c r="T3" s="14">
        <v>13.36</v>
      </c>
      <c r="U3" s="14">
        <v>14.669</v>
      </c>
      <c r="V3" s="14">
        <v>15</v>
      </c>
      <c r="W3" s="14">
        <v>15</v>
      </c>
      <c r="X3" s="14">
        <v>15</v>
      </c>
      <c r="Y3" s="14">
        <v>15</v>
      </c>
      <c r="Z3" s="14">
        <v>15</v>
      </c>
      <c r="AA3" s="14">
        <v>15</v>
      </c>
      <c r="AB3" s="14">
        <v>15</v>
      </c>
      <c r="AC3" s="14">
        <v>15</v>
      </c>
      <c r="AD3" s="14">
        <v>15</v>
      </c>
      <c r="AE3" s="14">
        <v>9.5280000000000005</v>
      </c>
      <c r="AF3" s="14">
        <v>15</v>
      </c>
      <c r="AG3" s="14"/>
      <c r="AH3" s="14"/>
      <c r="AI3" s="14"/>
    </row>
    <row r="4" spans="1:40" s="7" customFormat="1" x14ac:dyDescent="0.25">
      <c r="A4" s="15" t="s">
        <v>17</v>
      </c>
      <c r="B4" s="18">
        <v>27.6</v>
      </c>
      <c r="C4" s="18">
        <v>21.2</v>
      </c>
      <c r="D4" s="18">
        <v>46.9</v>
      </c>
      <c r="E4" s="18">
        <v>96</v>
      </c>
      <c r="F4" s="18">
        <v>113.5</v>
      </c>
      <c r="G4" s="18">
        <v>109.1</v>
      </c>
      <c r="H4" s="18">
        <v>123.6</v>
      </c>
      <c r="I4" s="18">
        <v>122.8</v>
      </c>
      <c r="J4" s="18">
        <v>100.7</v>
      </c>
      <c r="K4" s="18">
        <v>61.8</v>
      </c>
      <c r="L4" s="18">
        <v>47.5</v>
      </c>
      <c r="M4" s="18">
        <v>86.9</v>
      </c>
      <c r="N4" s="18">
        <v>109.6</v>
      </c>
      <c r="O4" s="18">
        <v>116</v>
      </c>
      <c r="P4" s="18">
        <v>70.2</v>
      </c>
      <c r="Q4" s="18">
        <v>107</v>
      </c>
      <c r="R4" s="18">
        <v>111.5</v>
      </c>
      <c r="S4" s="18">
        <v>107.7</v>
      </c>
      <c r="T4" s="18">
        <v>111.5</v>
      </c>
      <c r="U4" s="18">
        <v>104</v>
      </c>
      <c r="V4" s="18">
        <v>85.1</v>
      </c>
      <c r="W4" s="18">
        <v>61</v>
      </c>
      <c r="X4" s="18">
        <v>76.3</v>
      </c>
      <c r="Y4" s="18">
        <v>35.299999999999997</v>
      </c>
      <c r="Z4" s="18">
        <v>53.4</v>
      </c>
      <c r="AA4" s="18">
        <v>74.2</v>
      </c>
      <c r="AB4" s="18">
        <v>93.9</v>
      </c>
      <c r="AC4" s="18">
        <v>70.5</v>
      </c>
      <c r="AD4" s="18">
        <v>105.7</v>
      </c>
      <c r="AE4" s="18">
        <v>32.5</v>
      </c>
      <c r="AF4" s="18">
        <v>120.5</v>
      </c>
      <c r="AG4" s="18"/>
      <c r="AH4" s="18"/>
      <c r="AI4" s="18">
        <f>SUM(C4:AG4)</f>
        <v>2575.8999999999996</v>
      </c>
      <c r="AJ4" s="16">
        <f>AVERAGE(C4:AG4)</f>
        <v>85.863333333333316</v>
      </c>
      <c r="AK4" s="17"/>
    </row>
    <row r="5" spans="1:40" x14ac:dyDescent="0.25">
      <c r="A5" s="13" t="s">
        <v>23</v>
      </c>
      <c r="B5" s="12">
        <v>9230</v>
      </c>
      <c r="C5">
        <v>9252</v>
      </c>
      <c r="D5">
        <v>9298</v>
      </c>
      <c r="E5">
        <v>9394</v>
      </c>
      <c r="F5" s="12">
        <v>9508</v>
      </c>
      <c r="G5" s="12">
        <v>9617</v>
      </c>
      <c r="H5" s="12">
        <v>9741</v>
      </c>
      <c r="I5" s="12">
        <v>9864</v>
      </c>
      <c r="J5" s="12">
        <v>9964</v>
      </c>
      <c r="K5" s="12">
        <v>10026</v>
      </c>
      <c r="L5" s="12">
        <v>10074</v>
      </c>
      <c r="M5" s="12">
        <v>10161</v>
      </c>
      <c r="N5" s="12">
        <v>10270</v>
      </c>
      <c r="O5" s="12">
        <v>10387</v>
      </c>
      <c r="P5" s="12">
        <v>10457</v>
      </c>
      <c r="Q5" s="12">
        <v>10564</v>
      </c>
      <c r="R5" s="12">
        <v>10675</v>
      </c>
      <c r="S5" s="12">
        <v>10783</v>
      </c>
      <c r="T5" s="12">
        <v>10894</v>
      </c>
      <c r="U5" s="12">
        <v>10999</v>
      </c>
      <c r="V5" s="12">
        <v>11084</v>
      </c>
      <c r="W5" s="12">
        <v>11145</v>
      </c>
      <c r="X5" s="12">
        <v>11221</v>
      </c>
      <c r="Y5" s="12">
        <v>11256</v>
      </c>
      <c r="Z5" s="12">
        <v>11310</v>
      </c>
      <c r="AA5" s="12">
        <v>11384</v>
      </c>
      <c r="AB5" s="12">
        <v>11478</v>
      </c>
      <c r="AC5" s="12">
        <v>11549</v>
      </c>
      <c r="AD5" s="12">
        <v>11654</v>
      </c>
      <c r="AE5" s="12">
        <v>11687</v>
      </c>
      <c r="AF5" s="12">
        <v>11807</v>
      </c>
      <c r="AG5" s="12"/>
      <c r="AI5" s="12">
        <f>MAX(C5:AG5)-B5</f>
        <v>2577</v>
      </c>
    </row>
  </sheetData>
  <sheetProtection selectLockedCells="1" selectUnlockedCells="1"/>
  <phoneticPr fontId="0" type="noConversion"/>
  <conditionalFormatting sqref="B6:AG6">
    <cfRule type="cellIs" dxfId="3557" priority="1" stopIfTrue="1" operator="greaterThan">
      <formula>17</formula>
    </cfRule>
    <cfRule type="cellIs" dxfId="3556" priority="2" stopIfTrue="1" operator="between">
      <formula>10</formula>
      <formula>15</formula>
    </cfRule>
    <cfRule type="cellIs" dxfId="3555" priority="3" stopIfTrue="1" operator="between">
      <formula>15</formula>
      <formula>17</formula>
    </cfRule>
  </conditionalFormatting>
  <conditionalFormatting sqref="B4:AG4">
    <cfRule type="cellIs" dxfId="3554" priority="4" stopIfTrue="1" operator="greaterThan">
      <formula>50</formula>
    </cfRule>
    <cfRule type="cellIs" dxfId="3553" priority="5" stopIfTrue="1" operator="between">
      <formula>25</formula>
      <formula>35</formula>
    </cfRule>
    <cfRule type="cellIs" dxfId="3552" priority="6" stopIfTrue="1" operator="between">
      <formula>35</formula>
      <formula>50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>
      <selection activeCell="AI6" sqref="AI6"/>
    </sheetView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14.362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40" s="7" customFormat="1" x14ac:dyDescent="0.25">
      <c r="A4" s="15" t="s">
        <v>17</v>
      </c>
      <c r="B4" s="10">
        <v>106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>
        <f>SUM(C4:AG4)</f>
        <v>0</v>
      </c>
      <c r="AJ4" s="16" t="e">
        <f>AVERAGE(C4:AG4)</f>
        <v>#DIV/0!</v>
      </c>
      <c r="AK4" s="17"/>
    </row>
    <row r="5" spans="1:40" x14ac:dyDescent="0.25">
      <c r="A5" s="13" t="s">
        <v>23</v>
      </c>
      <c r="B5" s="12">
        <f t="shared" ref="B5" si="0">B6+$B7</f>
        <v>150691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I5" s="12">
        <v>0</v>
      </c>
    </row>
    <row r="6" spans="1:40" x14ac:dyDescent="0.25">
      <c r="B6" s="12">
        <v>82329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</row>
    <row r="7" spans="1:40" x14ac:dyDescent="0.25">
      <c r="B7" s="12">
        <v>68362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557" priority="79" stopIfTrue="1" operator="greaterThan">
      <formula>70</formula>
    </cfRule>
    <cfRule type="cellIs" dxfId="556" priority="80" stopIfTrue="1" operator="between">
      <formula>60</formula>
      <formula>70</formula>
    </cfRule>
    <cfRule type="cellIs" dxfId="555" priority="81" stopIfTrue="1" operator="between">
      <formula>45</formula>
      <formula>60</formula>
    </cfRule>
  </conditionalFormatting>
  <conditionalFormatting sqref="D4 P4 AD4:AG4">
    <cfRule type="cellIs" dxfId="554" priority="82" stopIfTrue="1" operator="greaterThan">
      <formula>100</formula>
    </cfRule>
    <cfRule type="cellIs" dxfId="553" priority="83" stopIfTrue="1" operator="between">
      <formula>80</formula>
      <formula>100</formula>
    </cfRule>
    <cfRule type="cellIs" dxfId="552" priority="84" stopIfTrue="1" operator="between">
      <formula>50</formula>
      <formula>80</formula>
    </cfRule>
  </conditionalFormatting>
  <conditionalFormatting sqref="AA4">
    <cfRule type="cellIs" dxfId="551" priority="76" stopIfTrue="1" operator="greaterThan">
      <formula>100</formula>
    </cfRule>
    <cfRule type="cellIs" dxfId="550" priority="77" stopIfTrue="1" operator="between">
      <formula>80</formula>
      <formula>100</formula>
    </cfRule>
    <cfRule type="cellIs" dxfId="549" priority="78" stopIfTrue="1" operator="between">
      <formula>50</formula>
      <formula>80</formula>
    </cfRule>
  </conditionalFormatting>
  <conditionalFormatting sqref="Z4">
    <cfRule type="cellIs" dxfId="548" priority="73" stopIfTrue="1" operator="greaterThan">
      <formula>100</formula>
    </cfRule>
    <cfRule type="cellIs" dxfId="547" priority="74" stopIfTrue="1" operator="between">
      <formula>80</formula>
      <formula>100</formula>
    </cfRule>
    <cfRule type="cellIs" dxfId="546" priority="75" stopIfTrue="1" operator="between">
      <formula>50</formula>
      <formula>80</formula>
    </cfRule>
  </conditionalFormatting>
  <conditionalFormatting sqref="X4">
    <cfRule type="cellIs" dxfId="545" priority="70" stopIfTrue="1" operator="greaterThan">
      <formula>100</formula>
    </cfRule>
    <cfRule type="cellIs" dxfId="544" priority="71" stopIfTrue="1" operator="between">
      <formula>80</formula>
      <formula>100</formula>
    </cfRule>
    <cfRule type="cellIs" dxfId="543" priority="72" stopIfTrue="1" operator="between">
      <formula>50</formula>
      <formula>80</formula>
    </cfRule>
  </conditionalFormatting>
  <conditionalFormatting sqref="W4">
    <cfRule type="cellIs" dxfId="542" priority="67" stopIfTrue="1" operator="greaterThan">
      <formula>100</formula>
    </cfRule>
    <cfRule type="cellIs" dxfId="541" priority="68" stopIfTrue="1" operator="between">
      <formula>80</formula>
      <formula>100</formula>
    </cfRule>
    <cfRule type="cellIs" dxfId="540" priority="69" stopIfTrue="1" operator="between">
      <formula>50</formula>
      <formula>80</formula>
    </cfRule>
  </conditionalFormatting>
  <conditionalFormatting sqref="AB4">
    <cfRule type="cellIs" dxfId="539" priority="64" stopIfTrue="1" operator="greaterThan">
      <formula>100</formula>
    </cfRule>
    <cfRule type="cellIs" dxfId="538" priority="65" stopIfTrue="1" operator="between">
      <formula>80</formula>
      <formula>100</formula>
    </cfRule>
    <cfRule type="cellIs" dxfId="537" priority="66" stopIfTrue="1" operator="between">
      <formula>50</formula>
      <formula>80</formula>
    </cfRule>
  </conditionalFormatting>
  <conditionalFormatting sqref="H4">
    <cfRule type="cellIs" dxfId="536" priority="61" stopIfTrue="1" operator="greaterThan">
      <formula>100</formula>
    </cfRule>
    <cfRule type="cellIs" dxfId="535" priority="62" stopIfTrue="1" operator="between">
      <formula>80</formula>
      <formula>100</formula>
    </cfRule>
    <cfRule type="cellIs" dxfId="534" priority="63" stopIfTrue="1" operator="between">
      <formula>50</formula>
      <formula>80</formula>
    </cfRule>
  </conditionalFormatting>
  <conditionalFormatting sqref="Y4">
    <cfRule type="cellIs" dxfId="533" priority="58" stopIfTrue="1" operator="greaterThan">
      <formula>100</formula>
    </cfRule>
    <cfRule type="cellIs" dxfId="532" priority="59" stopIfTrue="1" operator="between">
      <formula>80</formula>
      <formula>100</formula>
    </cfRule>
    <cfRule type="cellIs" dxfId="531" priority="60" stopIfTrue="1" operator="between">
      <formula>50</formula>
      <formula>80</formula>
    </cfRule>
  </conditionalFormatting>
  <conditionalFormatting sqref="AC4">
    <cfRule type="cellIs" dxfId="530" priority="55" stopIfTrue="1" operator="greaterThan">
      <formula>100</formula>
    </cfRule>
    <cfRule type="cellIs" dxfId="529" priority="56" stopIfTrue="1" operator="between">
      <formula>80</formula>
      <formula>100</formula>
    </cfRule>
    <cfRule type="cellIs" dxfId="528" priority="57" stopIfTrue="1" operator="between">
      <formula>50</formula>
      <formula>80</formula>
    </cfRule>
  </conditionalFormatting>
  <conditionalFormatting sqref="T4">
    <cfRule type="cellIs" dxfId="527" priority="52" stopIfTrue="1" operator="greaterThan">
      <formula>100</formula>
    </cfRule>
    <cfRule type="cellIs" dxfId="526" priority="53" stopIfTrue="1" operator="between">
      <formula>80</formula>
      <formula>100</formula>
    </cfRule>
    <cfRule type="cellIs" dxfId="525" priority="54" stopIfTrue="1" operator="between">
      <formula>50</formula>
      <formula>80</formula>
    </cfRule>
  </conditionalFormatting>
  <conditionalFormatting sqref="F4">
    <cfRule type="cellIs" dxfId="524" priority="49" stopIfTrue="1" operator="greaterThan">
      <formula>100</formula>
    </cfRule>
    <cfRule type="cellIs" dxfId="523" priority="50" stopIfTrue="1" operator="between">
      <formula>80</formula>
      <formula>100</formula>
    </cfRule>
    <cfRule type="cellIs" dxfId="522" priority="51" stopIfTrue="1" operator="between">
      <formula>50</formula>
      <formula>80</formula>
    </cfRule>
  </conditionalFormatting>
  <conditionalFormatting sqref="N4">
    <cfRule type="cellIs" dxfId="521" priority="46" stopIfTrue="1" operator="greaterThan">
      <formula>100</formula>
    </cfRule>
    <cfRule type="cellIs" dxfId="520" priority="47" stopIfTrue="1" operator="between">
      <formula>80</formula>
      <formula>100</formula>
    </cfRule>
    <cfRule type="cellIs" dxfId="519" priority="48" stopIfTrue="1" operator="between">
      <formula>50</formula>
      <formula>80</formula>
    </cfRule>
  </conditionalFormatting>
  <conditionalFormatting sqref="G4">
    <cfRule type="cellIs" dxfId="518" priority="43" stopIfTrue="1" operator="greaterThan">
      <formula>100</formula>
    </cfRule>
    <cfRule type="cellIs" dxfId="517" priority="44" stopIfTrue="1" operator="between">
      <formula>80</formula>
      <formula>100</formula>
    </cfRule>
    <cfRule type="cellIs" dxfId="516" priority="45" stopIfTrue="1" operator="between">
      <formula>50</formula>
      <formula>80</formula>
    </cfRule>
  </conditionalFormatting>
  <conditionalFormatting sqref="R4">
    <cfRule type="cellIs" dxfId="515" priority="40" stopIfTrue="1" operator="greaterThan">
      <formula>100</formula>
    </cfRule>
    <cfRule type="cellIs" dxfId="514" priority="41" stopIfTrue="1" operator="between">
      <formula>80</formula>
      <formula>100</formula>
    </cfRule>
    <cfRule type="cellIs" dxfId="513" priority="42" stopIfTrue="1" operator="between">
      <formula>50</formula>
      <formula>80</formula>
    </cfRule>
  </conditionalFormatting>
  <conditionalFormatting sqref="E4">
    <cfRule type="cellIs" dxfId="512" priority="37" stopIfTrue="1" operator="greaterThan">
      <formula>100</formula>
    </cfRule>
    <cfRule type="cellIs" dxfId="511" priority="38" stopIfTrue="1" operator="between">
      <formula>80</formula>
      <formula>100</formula>
    </cfRule>
    <cfRule type="cellIs" dxfId="510" priority="39" stopIfTrue="1" operator="between">
      <formula>50</formula>
      <formula>80</formula>
    </cfRule>
  </conditionalFormatting>
  <conditionalFormatting sqref="V4">
    <cfRule type="cellIs" dxfId="509" priority="34" stopIfTrue="1" operator="greaterThan">
      <formula>100</formula>
    </cfRule>
    <cfRule type="cellIs" dxfId="508" priority="35" stopIfTrue="1" operator="between">
      <formula>80</formula>
      <formula>100</formula>
    </cfRule>
    <cfRule type="cellIs" dxfId="507" priority="36" stopIfTrue="1" operator="between">
      <formula>50</formula>
      <formula>80</formula>
    </cfRule>
  </conditionalFormatting>
  <conditionalFormatting sqref="I4">
    <cfRule type="cellIs" dxfId="506" priority="31" stopIfTrue="1" operator="greaterThan">
      <formula>100</formula>
    </cfRule>
    <cfRule type="cellIs" dxfId="505" priority="32" stopIfTrue="1" operator="between">
      <formula>80</formula>
      <formula>100</formula>
    </cfRule>
    <cfRule type="cellIs" dxfId="504" priority="33" stopIfTrue="1" operator="between">
      <formula>50</formula>
      <formula>80</formula>
    </cfRule>
  </conditionalFormatting>
  <conditionalFormatting sqref="O4">
    <cfRule type="cellIs" dxfId="503" priority="28" stopIfTrue="1" operator="greaterThan">
      <formula>100</formula>
    </cfRule>
    <cfRule type="cellIs" dxfId="502" priority="29" stopIfTrue="1" operator="between">
      <formula>80</formula>
      <formula>100</formula>
    </cfRule>
    <cfRule type="cellIs" dxfId="501" priority="30" stopIfTrue="1" operator="between">
      <formula>50</formula>
      <formula>80</formula>
    </cfRule>
  </conditionalFormatting>
  <conditionalFormatting sqref="C4">
    <cfRule type="cellIs" dxfId="500" priority="25" stopIfTrue="1" operator="greaterThan">
      <formula>100</formula>
    </cfRule>
    <cfRule type="cellIs" dxfId="499" priority="26" stopIfTrue="1" operator="between">
      <formula>80</formula>
      <formula>100</formula>
    </cfRule>
    <cfRule type="cellIs" dxfId="498" priority="27" stopIfTrue="1" operator="between">
      <formula>50</formula>
      <formula>80</formula>
    </cfRule>
  </conditionalFormatting>
  <conditionalFormatting sqref="K4">
    <cfRule type="cellIs" dxfId="497" priority="22" stopIfTrue="1" operator="greaterThan">
      <formula>100</formula>
    </cfRule>
    <cfRule type="cellIs" dxfId="496" priority="23" stopIfTrue="1" operator="between">
      <formula>80</formula>
      <formula>100</formula>
    </cfRule>
    <cfRule type="cellIs" dxfId="495" priority="24" stopIfTrue="1" operator="between">
      <formula>50</formula>
      <formula>80</formula>
    </cfRule>
  </conditionalFormatting>
  <conditionalFormatting sqref="S4">
    <cfRule type="cellIs" dxfId="494" priority="19" stopIfTrue="1" operator="greaterThan">
      <formula>100</formula>
    </cfRule>
    <cfRule type="cellIs" dxfId="493" priority="20" stopIfTrue="1" operator="between">
      <formula>80</formula>
      <formula>100</formula>
    </cfRule>
    <cfRule type="cellIs" dxfId="492" priority="21" stopIfTrue="1" operator="between">
      <formula>50</formula>
      <formula>80</formula>
    </cfRule>
  </conditionalFormatting>
  <conditionalFormatting sqref="J4">
    <cfRule type="cellIs" dxfId="491" priority="16" stopIfTrue="1" operator="greaterThan">
      <formula>100</formula>
    </cfRule>
    <cfRule type="cellIs" dxfId="490" priority="17" stopIfTrue="1" operator="between">
      <formula>80</formula>
      <formula>100</formula>
    </cfRule>
    <cfRule type="cellIs" dxfId="489" priority="18" stopIfTrue="1" operator="between">
      <formula>50</formula>
      <formula>80</formula>
    </cfRule>
  </conditionalFormatting>
  <conditionalFormatting sqref="L4">
    <cfRule type="cellIs" dxfId="488" priority="13" stopIfTrue="1" operator="greaterThan">
      <formula>100</formula>
    </cfRule>
    <cfRule type="cellIs" dxfId="487" priority="14" stopIfTrue="1" operator="between">
      <formula>80</formula>
      <formula>100</formula>
    </cfRule>
    <cfRule type="cellIs" dxfId="486" priority="15" stopIfTrue="1" operator="between">
      <formula>50</formula>
      <formula>80</formula>
    </cfRule>
  </conditionalFormatting>
  <conditionalFormatting sqref="M4">
    <cfRule type="cellIs" dxfId="485" priority="10" stopIfTrue="1" operator="greaterThan">
      <formula>100</formula>
    </cfRule>
    <cfRule type="cellIs" dxfId="484" priority="11" stopIfTrue="1" operator="between">
      <formula>80</formula>
      <formula>100</formula>
    </cfRule>
    <cfRule type="cellIs" dxfId="483" priority="12" stopIfTrue="1" operator="between">
      <formula>50</formula>
      <formula>80</formula>
    </cfRule>
  </conditionalFormatting>
  <conditionalFormatting sqref="Q4">
    <cfRule type="cellIs" dxfId="482" priority="7" stopIfTrue="1" operator="greaterThan">
      <formula>100</formula>
    </cfRule>
    <cfRule type="cellIs" dxfId="481" priority="8" stopIfTrue="1" operator="between">
      <formula>80</formula>
      <formula>100</formula>
    </cfRule>
    <cfRule type="cellIs" dxfId="480" priority="9" stopIfTrue="1" operator="between">
      <formula>50</formula>
      <formula>80</formula>
    </cfRule>
  </conditionalFormatting>
  <conditionalFormatting sqref="U4">
    <cfRule type="cellIs" dxfId="479" priority="4" stopIfTrue="1" operator="greaterThan">
      <formula>100</formula>
    </cfRule>
    <cfRule type="cellIs" dxfId="478" priority="5" stopIfTrue="1" operator="between">
      <formula>80</formula>
      <formula>100</formula>
    </cfRule>
    <cfRule type="cellIs" dxfId="477" priority="6" stopIfTrue="1" operator="between">
      <formula>50</formula>
      <formula>80</formula>
    </cfRule>
  </conditionalFormatting>
  <conditionalFormatting sqref="B4">
    <cfRule type="cellIs" dxfId="476" priority="1" stopIfTrue="1" operator="greaterThan">
      <formula>100</formula>
    </cfRule>
    <cfRule type="cellIs" dxfId="475" priority="2" stopIfTrue="1" operator="between">
      <formula>80</formula>
      <formula>100</formula>
    </cfRule>
    <cfRule type="cellIs" dxfId="474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>
      <selection activeCell="AI6" sqref="AI6"/>
    </sheetView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14.362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40" s="7" customFormat="1" x14ac:dyDescent="0.25">
      <c r="A4" s="15" t="s">
        <v>17</v>
      </c>
      <c r="B4" s="10">
        <v>106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>
        <f>SUM(C4:AG4)</f>
        <v>0</v>
      </c>
      <c r="AJ4" s="16" t="e">
        <f>AVERAGE(C4:AG4)</f>
        <v>#DIV/0!</v>
      </c>
      <c r="AK4" s="17"/>
    </row>
    <row r="5" spans="1:40" x14ac:dyDescent="0.25">
      <c r="A5" s="13" t="s">
        <v>23</v>
      </c>
      <c r="B5" s="12">
        <f t="shared" ref="B5" si="0">B6+$B7</f>
        <v>150691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I5" s="12">
        <v>0</v>
      </c>
    </row>
    <row r="6" spans="1:40" x14ac:dyDescent="0.25">
      <c r="B6" s="12">
        <v>82329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</row>
    <row r="7" spans="1:40" x14ac:dyDescent="0.25">
      <c r="B7" s="12">
        <v>68362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473" priority="79" stopIfTrue="1" operator="greaterThan">
      <formula>70</formula>
    </cfRule>
    <cfRule type="cellIs" dxfId="472" priority="80" stopIfTrue="1" operator="between">
      <formula>60</formula>
      <formula>70</formula>
    </cfRule>
    <cfRule type="cellIs" dxfId="471" priority="81" stopIfTrue="1" operator="between">
      <formula>45</formula>
      <formula>60</formula>
    </cfRule>
  </conditionalFormatting>
  <conditionalFormatting sqref="D4 P4 AD4:AG4">
    <cfRule type="cellIs" dxfId="470" priority="82" stopIfTrue="1" operator="greaterThan">
      <formula>100</formula>
    </cfRule>
    <cfRule type="cellIs" dxfId="469" priority="83" stopIfTrue="1" operator="between">
      <formula>80</formula>
      <formula>100</formula>
    </cfRule>
    <cfRule type="cellIs" dxfId="468" priority="84" stopIfTrue="1" operator="between">
      <formula>50</formula>
      <formula>80</formula>
    </cfRule>
  </conditionalFormatting>
  <conditionalFormatting sqref="AA4">
    <cfRule type="cellIs" dxfId="467" priority="76" stopIfTrue="1" operator="greaterThan">
      <formula>100</formula>
    </cfRule>
    <cfRule type="cellIs" dxfId="466" priority="77" stopIfTrue="1" operator="between">
      <formula>80</formula>
      <formula>100</formula>
    </cfRule>
    <cfRule type="cellIs" dxfId="465" priority="78" stopIfTrue="1" operator="between">
      <formula>50</formula>
      <formula>80</formula>
    </cfRule>
  </conditionalFormatting>
  <conditionalFormatting sqref="Z4">
    <cfRule type="cellIs" dxfId="464" priority="73" stopIfTrue="1" operator="greaterThan">
      <formula>100</formula>
    </cfRule>
    <cfRule type="cellIs" dxfId="463" priority="74" stopIfTrue="1" operator="between">
      <formula>80</formula>
      <formula>100</formula>
    </cfRule>
    <cfRule type="cellIs" dxfId="462" priority="75" stopIfTrue="1" operator="between">
      <formula>50</formula>
      <formula>80</formula>
    </cfRule>
  </conditionalFormatting>
  <conditionalFormatting sqref="X4">
    <cfRule type="cellIs" dxfId="461" priority="70" stopIfTrue="1" operator="greaterThan">
      <formula>100</formula>
    </cfRule>
    <cfRule type="cellIs" dxfId="460" priority="71" stopIfTrue="1" operator="between">
      <formula>80</formula>
      <formula>100</formula>
    </cfRule>
    <cfRule type="cellIs" dxfId="459" priority="72" stopIfTrue="1" operator="between">
      <formula>50</formula>
      <formula>80</formula>
    </cfRule>
  </conditionalFormatting>
  <conditionalFormatting sqref="W4">
    <cfRule type="cellIs" dxfId="458" priority="67" stopIfTrue="1" operator="greaterThan">
      <formula>100</formula>
    </cfRule>
    <cfRule type="cellIs" dxfId="457" priority="68" stopIfTrue="1" operator="between">
      <formula>80</formula>
      <formula>100</formula>
    </cfRule>
    <cfRule type="cellIs" dxfId="456" priority="69" stopIfTrue="1" operator="between">
      <formula>50</formula>
      <formula>80</formula>
    </cfRule>
  </conditionalFormatting>
  <conditionalFormatting sqref="AB4">
    <cfRule type="cellIs" dxfId="455" priority="64" stopIfTrue="1" operator="greaterThan">
      <formula>100</formula>
    </cfRule>
    <cfRule type="cellIs" dxfId="454" priority="65" stopIfTrue="1" operator="between">
      <formula>80</formula>
      <formula>100</formula>
    </cfRule>
    <cfRule type="cellIs" dxfId="453" priority="66" stopIfTrue="1" operator="between">
      <formula>50</formula>
      <formula>80</formula>
    </cfRule>
  </conditionalFormatting>
  <conditionalFormatting sqref="H4">
    <cfRule type="cellIs" dxfId="452" priority="61" stopIfTrue="1" operator="greaterThan">
      <formula>100</formula>
    </cfRule>
    <cfRule type="cellIs" dxfId="451" priority="62" stopIfTrue="1" operator="between">
      <formula>80</formula>
      <formula>100</formula>
    </cfRule>
    <cfRule type="cellIs" dxfId="450" priority="63" stopIfTrue="1" operator="between">
      <formula>50</formula>
      <formula>80</formula>
    </cfRule>
  </conditionalFormatting>
  <conditionalFormatting sqref="Y4">
    <cfRule type="cellIs" dxfId="449" priority="58" stopIfTrue="1" operator="greaterThan">
      <formula>100</formula>
    </cfRule>
    <cfRule type="cellIs" dxfId="448" priority="59" stopIfTrue="1" operator="between">
      <formula>80</formula>
      <formula>100</formula>
    </cfRule>
    <cfRule type="cellIs" dxfId="447" priority="60" stopIfTrue="1" operator="between">
      <formula>50</formula>
      <formula>80</formula>
    </cfRule>
  </conditionalFormatting>
  <conditionalFormatting sqref="AC4">
    <cfRule type="cellIs" dxfId="446" priority="55" stopIfTrue="1" operator="greaterThan">
      <formula>100</formula>
    </cfRule>
    <cfRule type="cellIs" dxfId="445" priority="56" stopIfTrue="1" operator="between">
      <formula>80</formula>
      <formula>100</formula>
    </cfRule>
    <cfRule type="cellIs" dxfId="444" priority="57" stopIfTrue="1" operator="between">
      <formula>50</formula>
      <formula>80</formula>
    </cfRule>
  </conditionalFormatting>
  <conditionalFormatting sqref="T4">
    <cfRule type="cellIs" dxfId="443" priority="52" stopIfTrue="1" operator="greaterThan">
      <formula>100</formula>
    </cfRule>
    <cfRule type="cellIs" dxfId="442" priority="53" stopIfTrue="1" operator="between">
      <formula>80</formula>
      <formula>100</formula>
    </cfRule>
    <cfRule type="cellIs" dxfId="441" priority="54" stopIfTrue="1" operator="between">
      <formula>50</formula>
      <formula>80</formula>
    </cfRule>
  </conditionalFormatting>
  <conditionalFormatting sqref="F4">
    <cfRule type="cellIs" dxfId="440" priority="49" stopIfTrue="1" operator="greaterThan">
      <formula>100</formula>
    </cfRule>
    <cfRule type="cellIs" dxfId="439" priority="50" stopIfTrue="1" operator="between">
      <formula>80</formula>
      <formula>100</formula>
    </cfRule>
    <cfRule type="cellIs" dxfId="438" priority="51" stopIfTrue="1" operator="between">
      <formula>50</formula>
      <formula>80</formula>
    </cfRule>
  </conditionalFormatting>
  <conditionalFormatting sqref="N4">
    <cfRule type="cellIs" dxfId="437" priority="46" stopIfTrue="1" operator="greaterThan">
      <formula>100</formula>
    </cfRule>
    <cfRule type="cellIs" dxfId="436" priority="47" stopIfTrue="1" operator="between">
      <formula>80</formula>
      <formula>100</formula>
    </cfRule>
    <cfRule type="cellIs" dxfId="435" priority="48" stopIfTrue="1" operator="between">
      <formula>50</formula>
      <formula>80</formula>
    </cfRule>
  </conditionalFormatting>
  <conditionalFormatting sqref="G4">
    <cfRule type="cellIs" dxfId="434" priority="43" stopIfTrue="1" operator="greaterThan">
      <formula>100</formula>
    </cfRule>
    <cfRule type="cellIs" dxfId="433" priority="44" stopIfTrue="1" operator="between">
      <formula>80</formula>
      <formula>100</formula>
    </cfRule>
    <cfRule type="cellIs" dxfId="432" priority="45" stopIfTrue="1" operator="between">
      <formula>50</formula>
      <formula>80</formula>
    </cfRule>
  </conditionalFormatting>
  <conditionalFormatting sqref="R4">
    <cfRule type="cellIs" dxfId="431" priority="40" stopIfTrue="1" operator="greaterThan">
      <formula>100</formula>
    </cfRule>
    <cfRule type="cellIs" dxfId="430" priority="41" stopIfTrue="1" operator="between">
      <formula>80</formula>
      <formula>100</formula>
    </cfRule>
    <cfRule type="cellIs" dxfId="429" priority="42" stopIfTrue="1" operator="between">
      <formula>50</formula>
      <formula>80</formula>
    </cfRule>
  </conditionalFormatting>
  <conditionalFormatting sqref="E4">
    <cfRule type="cellIs" dxfId="428" priority="37" stopIfTrue="1" operator="greaterThan">
      <formula>100</formula>
    </cfRule>
    <cfRule type="cellIs" dxfId="427" priority="38" stopIfTrue="1" operator="between">
      <formula>80</formula>
      <formula>100</formula>
    </cfRule>
    <cfRule type="cellIs" dxfId="426" priority="39" stopIfTrue="1" operator="between">
      <formula>50</formula>
      <formula>80</formula>
    </cfRule>
  </conditionalFormatting>
  <conditionalFormatting sqref="V4">
    <cfRule type="cellIs" dxfId="425" priority="34" stopIfTrue="1" operator="greaterThan">
      <formula>100</formula>
    </cfRule>
    <cfRule type="cellIs" dxfId="424" priority="35" stopIfTrue="1" operator="between">
      <formula>80</formula>
      <formula>100</formula>
    </cfRule>
    <cfRule type="cellIs" dxfId="423" priority="36" stopIfTrue="1" operator="between">
      <formula>50</formula>
      <formula>80</formula>
    </cfRule>
  </conditionalFormatting>
  <conditionalFormatting sqref="I4">
    <cfRule type="cellIs" dxfId="422" priority="31" stopIfTrue="1" operator="greaterThan">
      <formula>100</formula>
    </cfRule>
    <cfRule type="cellIs" dxfId="421" priority="32" stopIfTrue="1" operator="between">
      <formula>80</formula>
      <formula>100</formula>
    </cfRule>
    <cfRule type="cellIs" dxfId="420" priority="33" stopIfTrue="1" operator="between">
      <formula>50</formula>
      <formula>80</formula>
    </cfRule>
  </conditionalFormatting>
  <conditionalFormatting sqref="O4">
    <cfRule type="cellIs" dxfId="419" priority="28" stopIfTrue="1" operator="greaterThan">
      <formula>100</formula>
    </cfRule>
    <cfRule type="cellIs" dxfId="418" priority="29" stopIfTrue="1" operator="between">
      <formula>80</formula>
      <formula>100</formula>
    </cfRule>
    <cfRule type="cellIs" dxfId="417" priority="30" stopIfTrue="1" operator="between">
      <formula>50</formula>
      <formula>80</formula>
    </cfRule>
  </conditionalFormatting>
  <conditionalFormatting sqref="C4">
    <cfRule type="cellIs" dxfId="416" priority="25" stopIfTrue="1" operator="greaterThan">
      <formula>100</formula>
    </cfRule>
    <cfRule type="cellIs" dxfId="415" priority="26" stopIfTrue="1" operator="between">
      <formula>80</formula>
      <formula>100</formula>
    </cfRule>
    <cfRule type="cellIs" dxfId="414" priority="27" stopIfTrue="1" operator="between">
      <formula>50</formula>
      <formula>80</formula>
    </cfRule>
  </conditionalFormatting>
  <conditionalFormatting sqref="K4">
    <cfRule type="cellIs" dxfId="413" priority="22" stopIfTrue="1" operator="greaterThan">
      <formula>100</formula>
    </cfRule>
    <cfRule type="cellIs" dxfId="412" priority="23" stopIfTrue="1" operator="between">
      <formula>80</formula>
      <formula>100</formula>
    </cfRule>
    <cfRule type="cellIs" dxfId="411" priority="24" stopIfTrue="1" operator="between">
      <formula>50</formula>
      <formula>80</formula>
    </cfRule>
  </conditionalFormatting>
  <conditionalFormatting sqref="S4">
    <cfRule type="cellIs" dxfId="410" priority="19" stopIfTrue="1" operator="greaterThan">
      <formula>100</formula>
    </cfRule>
    <cfRule type="cellIs" dxfId="409" priority="20" stopIfTrue="1" operator="between">
      <formula>80</formula>
      <formula>100</formula>
    </cfRule>
    <cfRule type="cellIs" dxfId="408" priority="21" stopIfTrue="1" operator="between">
      <formula>50</formula>
      <formula>80</formula>
    </cfRule>
  </conditionalFormatting>
  <conditionalFormatting sqref="J4">
    <cfRule type="cellIs" dxfId="407" priority="16" stopIfTrue="1" operator="greaterThan">
      <formula>100</formula>
    </cfRule>
    <cfRule type="cellIs" dxfId="406" priority="17" stopIfTrue="1" operator="between">
      <formula>80</formula>
      <formula>100</formula>
    </cfRule>
    <cfRule type="cellIs" dxfId="405" priority="18" stopIfTrue="1" operator="between">
      <formula>50</formula>
      <formula>80</formula>
    </cfRule>
  </conditionalFormatting>
  <conditionalFormatting sqref="L4">
    <cfRule type="cellIs" dxfId="404" priority="13" stopIfTrue="1" operator="greaterThan">
      <formula>100</formula>
    </cfRule>
    <cfRule type="cellIs" dxfId="403" priority="14" stopIfTrue="1" operator="between">
      <formula>80</formula>
      <formula>100</formula>
    </cfRule>
    <cfRule type="cellIs" dxfId="402" priority="15" stopIfTrue="1" operator="between">
      <formula>50</formula>
      <formula>80</formula>
    </cfRule>
  </conditionalFormatting>
  <conditionalFormatting sqref="M4">
    <cfRule type="cellIs" dxfId="401" priority="10" stopIfTrue="1" operator="greaterThan">
      <formula>100</formula>
    </cfRule>
    <cfRule type="cellIs" dxfId="400" priority="11" stopIfTrue="1" operator="between">
      <formula>80</formula>
      <formula>100</formula>
    </cfRule>
    <cfRule type="cellIs" dxfId="399" priority="12" stopIfTrue="1" operator="between">
      <formula>50</formula>
      <formula>80</formula>
    </cfRule>
  </conditionalFormatting>
  <conditionalFormatting sqref="Q4">
    <cfRule type="cellIs" dxfId="398" priority="7" stopIfTrue="1" operator="greaterThan">
      <formula>100</formula>
    </cfRule>
    <cfRule type="cellIs" dxfId="397" priority="8" stopIfTrue="1" operator="between">
      <formula>80</formula>
      <formula>100</formula>
    </cfRule>
    <cfRule type="cellIs" dxfId="396" priority="9" stopIfTrue="1" operator="between">
      <formula>50</formula>
      <formula>80</formula>
    </cfRule>
  </conditionalFormatting>
  <conditionalFormatting sqref="U4">
    <cfRule type="cellIs" dxfId="395" priority="4" stopIfTrue="1" operator="greaterThan">
      <formula>100</formula>
    </cfRule>
    <cfRule type="cellIs" dxfId="394" priority="5" stopIfTrue="1" operator="between">
      <formula>80</formula>
      <formula>100</formula>
    </cfRule>
    <cfRule type="cellIs" dxfId="393" priority="6" stopIfTrue="1" operator="between">
      <formula>50</formula>
      <formula>80</formula>
    </cfRule>
  </conditionalFormatting>
  <conditionalFormatting sqref="B4">
    <cfRule type="cellIs" dxfId="392" priority="1" stopIfTrue="1" operator="greaterThan">
      <formula>100</formula>
    </cfRule>
    <cfRule type="cellIs" dxfId="391" priority="2" stopIfTrue="1" operator="between">
      <formula>80</formula>
      <formula>100</formula>
    </cfRule>
    <cfRule type="cellIs" dxfId="390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>
      <selection activeCell="AI6" sqref="AI6"/>
    </sheetView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14.362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40" s="7" customFormat="1" x14ac:dyDescent="0.25">
      <c r="A4" s="15" t="s">
        <v>17</v>
      </c>
      <c r="B4" s="10">
        <v>106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>
        <f>SUM(C4:AG4)</f>
        <v>0</v>
      </c>
      <c r="AJ4" s="16" t="e">
        <f>AVERAGE(C4:AG4)</f>
        <v>#DIV/0!</v>
      </c>
      <c r="AK4" s="17"/>
    </row>
    <row r="5" spans="1:40" x14ac:dyDescent="0.25">
      <c r="A5" s="13" t="s">
        <v>23</v>
      </c>
      <c r="B5" s="12">
        <f t="shared" ref="B5" si="0">B6+$B7</f>
        <v>150691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I5" s="12">
        <v>0</v>
      </c>
    </row>
    <row r="6" spans="1:40" x14ac:dyDescent="0.25">
      <c r="B6" s="12">
        <v>82329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</row>
    <row r="7" spans="1:40" x14ac:dyDescent="0.25">
      <c r="B7" s="12">
        <v>68362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389" priority="79" stopIfTrue="1" operator="greaterThan">
      <formula>70</formula>
    </cfRule>
    <cfRule type="cellIs" dxfId="388" priority="80" stopIfTrue="1" operator="between">
      <formula>60</formula>
      <formula>70</formula>
    </cfRule>
    <cfRule type="cellIs" dxfId="387" priority="81" stopIfTrue="1" operator="between">
      <formula>45</formula>
      <formula>60</formula>
    </cfRule>
  </conditionalFormatting>
  <conditionalFormatting sqref="D4 P4 AD4:AG4">
    <cfRule type="cellIs" dxfId="386" priority="82" stopIfTrue="1" operator="greaterThan">
      <formula>100</formula>
    </cfRule>
    <cfRule type="cellIs" dxfId="385" priority="83" stopIfTrue="1" operator="between">
      <formula>80</formula>
      <formula>100</formula>
    </cfRule>
    <cfRule type="cellIs" dxfId="384" priority="84" stopIfTrue="1" operator="between">
      <formula>50</formula>
      <formula>80</formula>
    </cfRule>
  </conditionalFormatting>
  <conditionalFormatting sqref="AA4">
    <cfRule type="cellIs" dxfId="383" priority="76" stopIfTrue="1" operator="greaterThan">
      <formula>100</formula>
    </cfRule>
    <cfRule type="cellIs" dxfId="382" priority="77" stopIfTrue="1" operator="between">
      <formula>80</formula>
      <formula>100</formula>
    </cfRule>
    <cfRule type="cellIs" dxfId="381" priority="78" stopIfTrue="1" operator="between">
      <formula>50</formula>
      <formula>80</formula>
    </cfRule>
  </conditionalFormatting>
  <conditionalFormatting sqref="Z4">
    <cfRule type="cellIs" dxfId="380" priority="73" stopIfTrue="1" operator="greaterThan">
      <formula>100</formula>
    </cfRule>
    <cfRule type="cellIs" dxfId="379" priority="74" stopIfTrue="1" operator="between">
      <formula>80</formula>
      <formula>100</formula>
    </cfRule>
    <cfRule type="cellIs" dxfId="378" priority="75" stopIfTrue="1" operator="between">
      <formula>50</formula>
      <formula>80</formula>
    </cfRule>
  </conditionalFormatting>
  <conditionalFormatting sqref="X4">
    <cfRule type="cellIs" dxfId="377" priority="70" stopIfTrue="1" operator="greaterThan">
      <formula>100</formula>
    </cfRule>
    <cfRule type="cellIs" dxfId="376" priority="71" stopIfTrue="1" operator="between">
      <formula>80</formula>
      <formula>100</formula>
    </cfRule>
    <cfRule type="cellIs" dxfId="375" priority="72" stopIfTrue="1" operator="between">
      <formula>50</formula>
      <formula>80</formula>
    </cfRule>
  </conditionalFormatting>
  <conditionalFormatting sqref="W4">
    <cfRule type="cellIs" dxfId="374" priority="67" stopIfTrue="1" operator="greaterThan">
      <formula>100</formula>
    </cfRule>
    <cfRule type="cellIs" dxfId="373" priority="68" stopIfTrue="1" operator="between">
      <formula>80</formula>
      <formula>100</formula>
    </cfRule>
    <cfRule type="cellIs" dxfId="372" priority="69" stopIfTrue="1" operator="between">
      <formula>50</formula>
      <formula>80</formula>
    </cfRule>
  </conditionalFormatting>
  <conditionalFormatting sqref="AB4">
    <cfRule type="cellIs" dxfId="371" priority="64" stopIfTrue="1" operator="greaterThan">
      <formula>100</formula>
    </cfRule>
    <cfRule type="cellIs" dxfId="370" priority="65" stopIfTrue="1" operator="between">
      <formula>80</formula>
      <formula>100</formula>
    </cfRule>
    <cfRule type="cellIs" dxfId="369" priority="66" stopIfTrue="1" operator="between">
      <formula>50</formula>
      <formula>80</formula>
    </cfRule>
  </conditionalFormatting>
  <conditionalFormatting sqref="H4">
    <cfRule type="cellIs" dxfId="368" priority="61" stopIfTrue="1" operator="greaterThan">
      <formula>100</formula>
    </cfRule>
    <cfRule type="cellIs" dxfId="367" priority="62" stopIfTrue="1" operator="between">
      <formula>80</formula>
      <formula>100</formula>
    </cfRule>
    <cfRule type="cellIs" dxfId="366" priority="63" stopIfTrue="1" operator="between">
      <formula>50</formula>
      <formula>80</formula>
    </cfRule>
  </conditionalFormatting>
  <conditionalFormatting sqref="Y4">
    <cfRule type="cellIs" dxfId="365" priority="58" stopIfTrue="1" operator="greaterThan">
      <formula>100</formula>
    </cfRule>
    <cfRule type="cellIs" dxfId="364" priority="59" stopIfTrue="1" operator="between">
      <formula>80</formula>
      <formula>100</formula>
    </cfRule>
    <cfRule type="cellIs" dxfId="363" priority="60" stopIfTrue="1" operator="between">
      <formula>50</formula>
      <formula>80</formula>
    </cfRule>
  </conditionalFormatting>
  <conditionalFormatting sqref="AC4">
    <cfRule type="cellIs" dxfId="362" priority="55" stopIfTrue="1" operator="greaterThan">
      <formula>100</formula>
    </cfRule>
    <cfRule type="cellIs" dxfId="361" priority="56" stopIfTrue="1" operator="between">
      <formula>80</formula>
      <formula>100</formula>
    </cfRule>
    <cfRule type="cellIs" dxfId="360" priority="57" stopIfTrue="1" operator="between">
      <formula>50</formula>
      <formula>80</formula>
    </cfRule>
  </conditionalFormatting>
  <conditionalFormatting sqref="T4">
    <cfRule type="cellIs" dxfId="359" priority="52" stopIfTrue="1" operator="greaterThan">
      <formula>100</formula>
    </cfRule>
    <cfRule type="cellIs" dxfId="358" priority="53" stopIfTrue="1" operator="between">
      <formula>80</formula>
      <formula>100</formula>
    </cfRule>
    <cfRule type="cellIs" dxfId="357" priority="54" stopIfTrue="1" operator="between">
      <formula>50</formula>
      <formula>80</formula>
    </cfRule>
  </conditionalFormatting>
  <conditionalFormatting sqref="F4">
    <cfRule type="cellIs" dxfId="356" priority="49" stopIfTrue="1" operator="greaterThan">
      <formula>100</formula>
    </cfRule>
    <cfRule type="cellIs" dxfId="355" priority="50" stopIfTrue="1" operator="between">
      <formula>80</formula>
      <formula>100</formula>
    </cfRule>
    <cfRule type="cellIs" dxfId="354" priority="51" stopIfTrue="1" operator="between">
      <formula>50</formula>
      <formula>80</formula>
    </cfRule>
  </conditionalFormatting>
  <conditionalFormatting sqref="N4">
    <cfRule type="cellIs" dxfId="353" priority="46" stopIfTrue="1" operator="greaterThan">
      <formula>100</formula>
    </cfRule>
    <cfRule type="cellIs" dxfId="352" priority="47" stopIfTrue="1" operator="between">
      <formula>80</formula>
      <formula>100</formula>
    </cfRule>
    <cfRule type="cellIs" dxfId="351" priority="48" stopIfTrue="1" operator="between">
      <formula>50</formula>
      <formula>80</formula>
    </cfRule>
  </conditionalFormatting>
  <conditionalFormatting sqref="G4">
    <cfRule type="cellIs" dxfId="350" priority="43" stopIfTrue="1" operator="greaterThan">
      <formula>100</formula>
    </cfRule>
    <cfRule type="cellIs" dxfId="349" priority="44" stopIfTrue="1" operator="between">
      <formula>80</formula>
      <formula>100</formula>
    </cfRule>
    <cfRule type="cellIs" dxfId="348" priority="45" stopIfTrue="1" operator="between">
      <formula>50</formula>
      <formula>80</formula>
    </cfRule>
  </conditionalFormatting>
  <conditionalFormatting sqref="R4">
    <cfRule type="cellIs" dxfId="347" priority="40" stopIfTrue="1" operator="greaterThan">
      <formula>100</formula>
    </cfRule>
    <cfRule type="cellIs" dxfId="346" priority="41" stopIfTrue="1" operator="between">
      <formula>80</formula>
      <formula>100</formula>
    </cfRule>
    <cfRule type="cellIs" dxfId="345" priority="42" stopIfTrue="1" operator="between">
      <formula>50</formula>
      <formula>80</formula>
    </cfRule>
  </conditionalFormatting>
  <conditionalFormatting sqref="E4">
    <cfRule type="cellIs" dxfId="344" priority="37" stopIfTrue="1" operator="greaterThan">
      <formula>100</formula>
    </cfRule>
    <cfRule type="cellIs" dxfId="343" priority="38" stopIfTrue="1" operator="between">
      <formula>80</formula>
      <formula>100</formula>
    </cfRule>
    <cfRule type="cellIs" dxfId="342" priority="39" stopIfTrue="1" operator="between">
      <formula>50</formula>
      <formula>80</formula>
    </cfRule>
  </conditionalFormatting>
  <conditionalFormatting sqref="V4">
    <cfRule type="cellIs" dxfId="341" priority="34" stopIfTrue="1" operator="greaterThan">
      <formula>100</formula>
    </cfRule>
    <cfRule type="cellIs" dxfId="340" priority="35" stopIfTrue="1" operator="between">
      <formula>80</formula>
      <formula>100</formula>
    </cfRule>
    <cfRule type="cellIs" dxfId="339" priority="36" stopIfTrue="1" operator="between">
      <formula>50</formula>
      <formula>80</formula>
    </cfRule>
  </conditionalFormatting>
  <conditionalFormatting sqref="I4">
    <cfRule type="cellIs" dxfId="338" priority="31" stopIfTrue="1" operator="greaterThan">
      <formula>100</formula>
    </cfRule>
    <cfRule type="cellIs" dxfId="337" priority="32" stopIfTrue="1" operator="between">
      <formula>80</formula>
      <formula>100</formula>
    </cfRule>
    <cfRule type="cellIs" dxfId="336" priority="33" stopIfTrue="1" operator="between">
      <formula>50</formula>
      <formula>80</formula>
    </cfRule>
  </conditionalFormatting>
  <conditionalFormatting sqref="O4">
    <cfRule type="cellIs" dxfId="335" priority="28" stopIfTrue="1" operator="greaterThan">
      <formula>100</formula>
    </cfRule>
    <cfRule type="cellIs" dxfId="334" priority="29" stopIfTrue="1" operator="between">
      <formula>80</formula>
      <formula>100</formula>
    </cfRule>
    <cfRule type="cellIs" dxfId="333" priority="30" stopIfTrue="1" operator="between">
      <formula>50</formula>
      <formula>80</formula>
    </cfRule>
  </conditionalFormatting>
  <conditionalFormatting sqref="C4">
    <cfRule type="cellIs" dxfId="332" priority="25" stopIfTrue="1" operator="greaterThan">
      <formula>100</formula>
    </cfRule>
    <cfRule type="cellIs" dxfId="331" priority="26" stopIfTrue="1" operator="between">
      <formula>80</formula>
      <formula>100</formula>
    </cfRule>
    <cfRule type="cellIs" dxfId="330" priority="27" stopIfTrue="1" operator="between">
      <formula>50</formula>
      <formula>80</formula>
    </cfRule>
  </conditionalFormatting>
  <conditionalFormatting sqref="K4">
    <cfRule type="cellIs" dxfId="329" priority="22" stopIfTrue="1" operator="greaterThan">
      <formula>100</formula>
    </cfRule>
    <cfRule type="cellIs" dxfId="328" priority="23" stopIfTrue="1" operator="between">
      <formula>80</formula>
      <formula>100</formula>
    </cfRule>
    <cfRule type="cellIs" dxfId="327" priority="24" stopIfTrue="1" operator="between">
      <formula>50</formula>
      <formula>80</formula>
    </cfRule>
  </conditionalFormatting>
  <conditionalFormatting sqref="S4">
    <cfRule type="cellIs" dxfId="326" priority="19" stopIfTrue="1" operator="greaterThan">
      <formula>100</formula>
    </cfRule>
    <cfRule type="cellIs" dxfId="325" priority="20" stopIfTrue="1" operator="between">
      <formula>80</formula>
      <formula>100</formula>
    </cfRule>
    <cfRule type="cellIs" dxfId="324" priority="21" stopIfTrue="1" operator="between">
      <formula>50</formula>
      <formula>80</formula>
    </cfRule>
  </conditionalFormatting>
  <conditionalFormatting sqref="J4">
    <cfRule type="cellIs" dxfId="323" priority="16" stopIfTrue="1" operator="greaterThan">
      <formula>100</formula>
    </cfRule>
    <cfRule type="cellIs" dxfId="322" priority="17" stopIfTrue="1" operator="between">
      <formula>80</formula>
      <formula>100</formula>
    </cfRule>
    <cfRule type="cellIs" dxfId="321" priority="18" stopIfTrue="1" operator="between">
      <formula>50</formula>
      <formula>80</formula>
    </cfRule>
  </conditionalFormatting>
  <conditionalFormatting sqref="L4">
    <cfRule type="cellIs" dxfId="320" priority="13" stopIfTrue="1" operator="greaterThan">
      <formula>100</formula>
    </cfRule>
    <cfRule type="cellIs" dxfId="319" priority="14" stopIfTrue="1" operator="between">
      <formula>80</formula>
      <formula>100</formula>
    </cfRule>
    <cfRule type="cellIs" dxfId="318" priority="15" stopIfTrue="1" operator="between">
      <formula>50</formula>
      <formula>80</formula>
    </cfRule>
  </conditionalFormatting>
  <conditionalFormatting sqref="M4">
    <cfRule type="cellIs" dxfId="317" priority="10" stopIfTrue="1" operator="greaterThan">
      <formula>100</formula>
    </cfRule>
    <cfRule type="cellIs" dxfId="316" priority="11" stopIfTrue="1" operator="between">
      <formula>80</formula>
      <formula>100</formula>
    </cfRule>
    <cfRule type="cellIs" dxfId="315" priority="12" stopIfTrue="1" operator="between">
      <formula>50</formula>
      <formula>80</formula>
    </cfRule>
  </conditionalFormatting>
  <conditionalFormatting sqref="Q4">
    <cfRule type="cellIs" dxfId="314" priority="7" stopIfTrue="1" operator="greaterThan">
      <formula>100</formula>
    </cfRule>
    <cfRule type="cellIs" dxfId="313" priority="8" stopIfTrue="1" operator="between">
      <formula>80</formula>
      <formula>100</formula>
    </cfRule>
    <cfRule type="cellIs" dxfId="312" priority="9" stopIfTrue="1" operator="between">
      <formula>50</formula>
      <formula>80</formula>
    </cfRule>
  </conditionalFormatting>
  <conditionalFormatting sqref="U4">
    <cfRule type="cellIs" dxfId="311" priority="4" stopIfTrue="1" operator="greaterThan">
      <formula>100</formula>
    </cfRule>
    <cfRule type="cellIs" dxfId="310" priority="5" stopIfTrue="1" operator="between">
      <formula>80</formula>
      <formula>100</formula>
    </cfRule>
    <cfRule type="cellIs" dxfId="309" priority="6" stopIfTrue="1" operator="between">
      <formula>50</formula>
      <formula>80</formula>
    </cfRule>
  </conditionalFormatting>
  <conditionalFormatting sqref="B4">
    <cfRule type="cellIs" dxfId="308" priority="1" stopIfTrue="1" operator="greaterThan">
      <formula>100</formula>
    </cfRule>
    <cfRule type="cellIs" dxfId="307" priority="2" stopIfTrue="1" operator="between">
      <formula>80</formula>
      <formula>100</formula>
    </cfRule>
    <cfRule type="cellIs" dxfId="306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>
      <selection activeCell="AI6" sqref="AI6"/>
    </sheetView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2" width="7" bestFit="1" customWidth="1"/>
    <col min="33" max="33" width="7.6640625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14.362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>
        <v>1.5</v>
      </c>
      <c r="X3" s="14">
        <v>5.5</v>
      </c>
      <c r="Y3" s="14">
        <v>10</v>
      </c>
      <c r="Z3" s="14">
        <v>6</v>
      </c>
      <c r="AA3" s="14">
        <v>7</v>
      </c>
      <c r="AB3" s="14">
        <v>7</v>
      </c>
      <c r="AC3" s="14">
        <v>4</v>
      </c>
      <c r="AD3" s="14">
        <v>4</v>
      </c>
      <c r="AE3" s="14">
        <v>3</v>
      </c>
      <c r="AF3" s="14">
        <v>30</v>
      </c>
      <c r="AG3" s="14">
        <v>25</v>
      </c>
      <c r="AH3" s="14"/>
      <c r="AI3" s="14"/>
    </row>
    <row r="4" spans="1:40" s="7" customFormat="1" x14ac:dyDescent="0.25">
      <c r="A4" s="15" t="s">
        <v>17</v>
      </c>
      <c r="B4" s="10">
        <v>106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>
        <v>2</v>
      </c>
      <c r="X4" s="10">
        <v>22</v>
      </c>
      <c r="Y4" s="10">
        <v>40</v>
      </c>
      <c r="Z4" s="10">
        <v>25</v>
      </c>
      <c r="AA4" s="10">
        <v>30</v>
      </c>
      <c r="AB4" s="10">
        <v>30</v>
      </c>
      <c r="AC4" s="10">
        <v>20</v>
      </c>
      <c r="AD4" s="10">
        <v>15</v>
      </c>
      <c r="AE4" s="10">
        <v>10</v>
      </c>
      <c r="AF4" s="10">
        <v>60</v>
      </c>
      <c r="AG4" s="10">
        <f>AG5-AF5</f>
        <v>60.279999999998836</v>
      </c>
      <c r="AH4" s="10"/>
      <c r="AI4" s="10">
        <f>SUM(C4:AG4)</f>
        <v>314.27999999999884</v>
      </c>
      <c r="AJ4" s="16">
        <f>AVERAGE(C4:AG4)</f>
        <v>28.570909090908984</v>
      </c>
      <c r="AK4" s="17"/>
    </row>
    <row r="5" spans="1:40" x14ac:dyDescent="0.25">
      <c r="A5" s="13" t="s">
        <v>23</v>
      </c>
      <c r="B5" s="12">
        <f t="shared" ref="B5" si="0">B6+$B7</f>
        <v>150691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>
        <f>B5+2</f>
        <v>150693</v>
      </c>
      <c r="X5" s="12">
        <f t="shared" ref="X5:AF5" si="1">W5+X4</f>
        <v>150715</v>
      </c>
      <c r="Y5" s="12">
        <f t="shared" si="1"/>
        <v>150755</v>
      </c>
      <c r="Z5" s="12">
        <f t="shared" si="1"/>
        <v>150780</v>
      </c>
      <c r="AA5" s="12">
        <f t="shared" si="1"/>
        <v>150810</v>
      </c>
      <c r="AB5" s="12">
        <f t="shared" si="1"/>
        <v>150840</v>
      </c>
      <c r="AC5" s="12">
        <f t="shared" si="1"/>
        <v>150860</v>
      </c>
      <c r="AD5" s="12">
        <f t="shared" si="1"/>
        <v>150875</v>
      </c>
      <c r="AE5" s="12">
        <f t="shared" si="1"/>
        <v>150885</v>
      </c>
      <c r="AF5" s="12">
        <f t="shared" si="1"/>
        <v>150945</v>
      </c>
      <c r="AG5" s="12">
        <f>B5+742.58-428.3</f>
        <v>151005.28</v>
      </c>
      <c r="AI5" s="12">
        <f>AI4</f>
        <v>314.27999999999884</v>
      </c>
    </row>
    <row r="6" spans="1:40" x14ac:dyDescent="0.25">
      <c r="B6" s="12">
        <v>82329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</row>
    <row r="7" spans="1:40" x14ac:dyDescent="0.25">
      <c r="B7" s="12">
        <v>68362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305" priority="100" stopIfTrue="1" operator="greaterThan">
      <formula>70</formula>
    </cfRule>
    <cfRule type="cellIs" dxfId="304" priority="101" stopIfTrue="1" operator="between">
      <formula>60</formula>
      <formula>70</formula>
    </cfRule>
    <cfRule type="cellIs" dxfId="303" priority="102" stopIfTrue="1" operator="between">
      <formula>45</formula>
      <formula>60</formula>
    </cfRule>
  </conditionalFormatting>
  <conditionalFormatting sqref="D4 P4">
    <cfRule type="cellIs" dxfId="302" priority="103" stopIfTrue="1" operator="greaterThan">
      <formula>100</formula>
    </cfRule>
    <cfRule type="cellIs" dxfId="301" priority="104" stopIfTrue="1" operator="between">
      <formula>80</formula>
      <formula>100</formula>
    </cfRule>
    <cfRule type="cellIs" dxfId="300" priority="105" stopIfTrue="1" operator="between">
      <formula>50</formula>
      <formula>80</formula>
    </cfRule>
  </conditionalFormatting>
  <conditionalFormatting sqref="AA4">
    <cfRule type="cellIs" dxfId="299" priority="97" stopIfTrue="1" operator="greaterThan">
      <formula>100</formula>
    </cfRule>
    <cfRule type="cellIs" dxfId="298" priority="98" stopIfTrue="1" operator="between">
      <formula>80</formula>
      <formula>100</formula>
    </cfRule>
    <cfRule type="cellIs" dxfId="297" priority="99" stopIfTrue="1" operator="between">
      <formula>50</formula>
      <formula>80</formula>
    </cfRule>
  </conditionalFormatting>
  <conditionalFormatting sqref="Z4">
    <cfRule type="cellIs" dxfId="296" priority="94" stopIfTrue="1" operator="greaterThan">
      <formula>100</formula>
    </cfRule>
    <cfRule type="cellIs" dxfId="295" priority="95" stopIfTrue="1" operator="between">
      <formula>80</formula>
      <formula>100</formula>
    </cfRule>
    <cfRule type="cellIs" dxfId="294" priority="96" stopIfTrue="1" operator="between">
      <formula>50</formula>
      <formula>80</formula>
    </cfRule>
  </conditionalFormatting>
  <conditionalFormatting sqref="X4">
    <cfRule type="cellIs" dxfId="293" priority="91" stopIfTrue="1" operator="greaterThan">
      <formula>100</formula>
    </cfRule>
    <cfRule type="cellIs" dxfId="292" priority="92" stopIfTrue="1" operator="between">
      <formula>80</formula>
      <formula>100</formula>
    </cfRule>
    <cfRule type="cellIs" dxfId="291" priority="93" stopIfTrue="1" operator="between">
      <formula>50</formula>
      <formula>80</formula>
    </cfRule>
  </conditionalFormatting>
  <conditionalFormatting sqref="W4">
    <cfRule type="cellIs" dxfId="290" priority="88" stopIfTrue="1" operator="greaterThan">
      <formula>100</formula>
    </cfRule>
    <cfRule type="cellIs" dxfId="289" priority="89" stopIfTrue="1" operator="between">
      <formula>80</formula>
      <formula>100</formula>
    </cfRule>
    <cfRule type="cellIs" dxfId="288" priority="90" stopIfTrue="1" operator="between">
      <formula>50</formula>
      <formula>80</formula>
    </cfRule>
  </conditionalFormatting>
  <conditionalFormatting sqref="H4">
    <cfRule type="cellIs" dxfId="287" priority="82" stopIfTrue="1" operator="greaterThan">
      <formula>100</formula>
    </cfRule>
    <cfRule type="cellIs" dxfId="286" priority="83" stopIfTrue="1" operator="between">
      <formula>80</formula>
      <formula>100</formula>
    </cfRule>
    <cfRule type="cellIs" dxfId="285" priority="84" stopIfTrue="1" operator="between">
      <formula>50</formula>
      <formula>80</formula>
    </cfRule>
  </conditionalFormatting>
  <conditionalFormatting sqref="T4">
    <cfRule type="cellIs" dxfId="284" priority="73" stopIfTrue="1" operator="greaterThan">
      <formula>100</formula>
    </cfRule>
    <cfRule type="cellIs" dxfId="283" priority="74" stopIfTrue="1" operator="between">
      <formula>80</formula>
      <formula>100</formula>
    </cfRule>
    <cfRule type="cellIs" dxfId="282" priority="75" stopIfTrue="1" operator="between">
      <formula>50</formula>
      <formula>80</formula>
    </cfRule>
  </conditionalFormatting>
  <conditionalFormatting sqref="F4">
    <cfRule type="cellIs" dxfId="281" priority="70" stopIfTrue="1" operator="greaterThan">
      <formula>100</formula>
    </cfRule>
    <cfRule type="cellIs" dxfId="280" priority="71" stopIfTrue="1" operator="between">
      <formula>80</formula>
      <formula>100</formula>
    </cfRule>
    <cfRule type="cellIs" dxfId="279" priority="72" stopIfTrue="1" operator="between">
      <formula>50</formula>
      <formula>80</formula>
    </cfRule>
  </conditionalFormatting>
  <conditionalFormatting sqref="N4">
    <cfRule type="cellIs" dxfId="278" priority="67" stopIfTrue="1" operator="greaterThan">
      <formula>100</formula>
    </cfRule>
    <cfRule type="cellIs" dxfId="277" priority="68" stopIfTrue="1" operator="between">
      <formula>80</formula>
      <formula>100</formula>
    </cfRule>
    <cfRule type="cellIs" dxfId="276" priority="69" stopIfTrue="1" operator="between">
      <formula>50</formula>
      <formula>80</formula>
    </cfRule>
  </conditionalFormatting>
  <conditionalFormatting sqref="G4">
    <cfRule type="cellIs" dxfId="275" priority="64" stopIfTrue="1" operator="greaterThan">
      <formula>100</formula>
    </cfRule>
    <cfRule type="cellIs" dxfId="274" priority="65" stopIfTrue="1" operator="between">
      <formula>80</formula>
      <formula>100</formula>
    </cfRule>
    <cfRule type="cellIs" dxfId="273" priority="66" stopIfTrue="1" operator="between">
      <formula>50</formula>
      <formula>80</formula>
    </cfRule>
  </conditionalFormatting>
  <conditionalFormatting sqref="R4">
    <cfRule type="cellIs" dxfId="272" priority="61" stopIfTrue="1" operator="greaterThan">
      <formula>100</formula>
    </cfRule>
    <cfRule type="cellIs" dxfId="271" priority="62" stopIfTrue="1" operator="between">
      <formula>80</formula>
      <formula>100</formula>
    </cfRule>
    <cfRule type="cellIs" dxfId="270" priority="63" stopIfTrue="1" operator="between">
      <formula>50</formula>
      <formula>80</formula>
    </cfRule>
  </conditionalFormatting>
  <conditionalFormatting sqref="E4">
    <cfRule type="cellIs" dxfId="269" priority="58" stopIfTrue="1" operator="greaterThan">
      <formula>100</formula>
    </cfRule>
    <cfRule type="cellIs" dxfId="268" priority="59" stopIfTrue="1" operator="between">
      <formula>80</formula>
      <formula>100</formula>
    </cfRule>
    <cfRule type="cellIs" dxfId="267" priority="60" stopIfTrue="1" operator="between">
      <formula>50</formula>
      <formula>80</formula>
    </cfRule>
  </conditionalFormatting>
  <conditionalFormatting sqref="V4">
    <cfRule type="cellIs" dxfId="266" priority="55" stopIfTrue="1" operator="greaterThan">
      <formula>100</formula>
    </cfRule>
    <cfRule type="cellIs" dxfId="265" priority="56" stopIfTrue="1" operator="between">
      <formula>80</formula>
      <formula>100</formula>
    </cfRule>
    <cfRule type="cellIs" dxfId="264" priority="57" stopIfTrue="1" operator="between">
      <formula>50</formula>
      <formula>80</formula>
    </cfRule>
  </conditionalFormatting>
  <conditionalFormatting sqref="I4">
    <cfRule type="cellIs" dxfId="263" priority="52" stopIfTrue="1" operator="greaterThan">
      <formula>100</formula>
    </cfRule>
    <cfRule type="cellIs" dxfId="262" priority="53" stopIfTrue="1" operator="between">
      <formula>80</formula>
      <formula>100</formula>
    </cfRule>
    <cfRule type="cellIs" dxfId="261" priority="54" stopIfTrue="1" operator="between">
      <formula>50</formula>
      <formula>80</formula>
    </cfRule>
  </conditionalFormatting>
  <conditionalFormatting sqref="O4">
    <cfRule type="cellIs" dxfId="260" priority="49" stopIfTrue="1" operator="greaterThan">
      <formula>100</formula>
    </cfRule>
    <cfRule type="cellIs" dxfId="259" priority="50" stopIfTrue="1" operator="between">
      <formula>80</formula>
      <formula>100</formula>
    </cfRule>
    <cfRule type="cellIs" dxfId="258" priority="51" stopIfTrue="1" operator="between">
      <formula>50</formula>
      <formula>80</formula>
    </cfRule>
  </conditionalFormatting>
  <conditionalFormatting sqref="C4">
    <cfRule type="cellIs" dxfId="257" priority="46" stopIfTrue="1" operator="greaterThan">
      <formula>100</formula>
    </cfRule>
    <cfRule type="cellIs" dxfId="256" priority="47" stopIfTrue="1" operator="between">
      <formula>80</formula>
      <formula>100</formula>
    </cfRule>
    <cfRule type="cellIs" dxfId="255" priority="48" stopIfTrue="1" operator="between">
      <formula>50</formula>
      <formula>80</formula>
    </cfRule>
  </conditionalFormatting>
  <conditionalFormatting sqref="K4">
    <cfRule type="cellIs" dxfId="254" priority="43" stopIfTrue="1" operator="greaterThan">
      <formula>100</formula>
    </cfRule>
    <cfRule type="cellIs" dxfId="253" priority="44" stopIfTrue="1" operator="between">
      <formula>80</formula>
      <formula>100</formula>
    </cfRule>
    <cfRule type="cellIs" dxfId="252" priority="45" stopIfTrue="1" operator="between">
      <formula>50</formula>
      <formula>80</formula>
    </cfRule>
  </conditionalFormatting>
  <conditionalFormatting sqref="S4">
    <cfRule type="cellIs" dxfId="251" priority="40" stopIfTrue="1" operator="greaterThan">
      <formula>100</formula>
    </cfRule>
    <cfRule type="cellIs" dxfId="250" priority="41" stopIfTrue="1" operator="between">
      <formula>80</formula>
      <formula>100</formula>
    </cfRule>
    <cfRule type="cellIs" dxfId="249" priority="42" stopIfTrue="1" operator="between">
      <formula>50</formula>
      <formula>80</formula>
    </cfRule>
  </conditionalFormatting>
  <conditionalFormatting sqref="J4">
    <cfRule type="cellIs" dxfId="248" priority="37" stopIfTrue="1" operator="greaterThan">
      <formula>100</formula>
    </cfRule>
    <cfRule type="cellIs" dxfId="247" priority="38" stopIfTrue="1" operator="between">
      <formula>80</formula>
      <formula>100</formula>
    </cfRule>
    <cfRule type="cellIs" dxfId="246" priority="39" stopIfTrue="1" operator="between">
      <formula>50</formula>
      <formula>80</formula>
    </cfRule>
  </conditionalFormatting>
  <conditionalFormatting sqref="L4">
    <cfRule type="cellIs" dxfId="245" priority="34" stopIfTrue="1" operator="greaterThan">
      <formula>100</formula>
    </cfRule>
    <cfRule type="cellIs" dxfId="244" priority="35" stopIfTrue="1" operator="between">
      <formula>80</formula>
      <formula>100</formula>
    </cfRule>
    <cfRule type="cellIs" dxfId="243" priority="36" stopIfTrue="1" operator="between">
      <formula>50</formula>
      <formula>80</formula>
    </cfRule>
  </conditionalFormatting>
  <conditionalFormatting sqref="M4">
    <cfRule type="cellIs" dxfId="242" priority="31" stopIfTrue="1" operator="greaterThan">
      <formula>100</formula>
    </cfRule>
    <cfRule type="cellIs" dxfId="241" priority="32" stopIfTrue="1" operator="between">
      <formula>80</formula>
      <formula>100</formula>
    </cfRule>
    <cfRule type="cellIs" dxfId="240" priority="33" stopIfTrue="1" operator="between">
      <formula>50</formula>
      <formula>80</formula>
    </cfRule>
  </conditionalFormatting>
  <conditionalFormatting sqref="Q4">
    <cfRule type="cellIs" dxfId="239" priority="28" stopIfTrue="1" operator="greaterThan">
      <formula>100</formula>
    </cfRule>
    <cfRule type="cellIs" dxfId="238" priority="29" stopIfTrue="1" operator="between">
      <formula>80</formula>
      <formula>100</formula>
    </cfRule>
    <cfRule type="cellIs" dxfId="237" priority="30" stopIfTrue="1" operator="between">
      <formula>50</formula>
      <formula>80</formula>
    </cfRule>
  </conditionalFormatting>
  <conditionalFormatting sqref="U4">
    <cfRule type="cellIs" dxfId="236" priority="25" stopIfTrue="1" operator="greaterThan">
      <formula>100</formula>
    </cfRule>
    <cfRule type="cellIs" dxfId="235" priority="26" stopIfTrue="1" operator="between">
      <formula>80</formula>
      <formula>100</formula>
    </cfRule>
    <cfRule type="cellIs" dxfId="234" priority="27" stopIfTrue="1" operator="between">
      <formula>50</formula>
      <formula>80</formula>
    </cfRule>
  </conditionalFormatting>
  <conditionalFormatting sqref="B4">
    <cfRule type="cellIs" dxfId="233" priority="22" stopIfTrue="1" operator="greaterThan">
      <formula>100</formula>
    </cfRule>
    <cfRule type="cellIs" dxfId="232" priority="23" stopIfTrue="1" operator="between">
      <formula>80</formula>
      <formula>100</formula>
    </cfRule>
    <cfRule type="cellIs" dxfId="231" priority="24" stopIfTrue="1" operator="between">
      <formula>50</formula>
      <formula>80</formula>
    </cfRule>
  </conditionalFormatting>
  <conditionalFormatting sqref="Y4">
    <cfRule type="cellIs" dxfId="230" priority="19" stopIfTrue="1" operator="greaterThan">
      <formula>100</formula>
    </cfRule>
    <cfRule type="cellIs" dxfId="229" priority="20" stopIfTrue="1" operator="between">
      <formula>80</formula>
      <formula>100</formula>
    </cfRule>
    <cfRule type="cellIs" dxfId="228" priority="21" stopIfTrue="1" operator="between">
      <formula>50</formula>
      <formula>80</formula>
    </cfRule>
  </conditionalFormatting>
  <conditionalFormatting sqref="AB4">
    <cfRule type="cellIs" dxfId="227" priority="16" stopIfTrue="1" operator="greaterThan">
      <formula>100</formula>
    </cfRule>
    <cfRule type="cellIs" dxfId="226" priority="17" stopIfTrue="1" operator="between">
      <formula>80</formula>
      <formula>100</formula>
    </cfRule>
    <cfRule type="cellIs" dxfId="225" priority="18" stopIfTrue="1" operator="between">
      <formula>50</formula>
      <formula>80</formula>
    </cfRule>
  </conditionalFormatting>
  <conditionalFormatting sqref="AC4">
    <cfRule type="cellIs" dxfId="224" priority="13" stopIfTrue="1" operator="greaterThan">
      <formula>100</formula>
    </cfRule>
    <cfRule type="cellIs" dxfId="223" priority="14" stopIfTrue="1" operator="between">
      <formula>80</formula>
      <formula>100</formula>
    </cfRule>
    <cfRule type="cellIs" dxfId="222" priority="15" stopIfTrue="1" operator="between">
      <formula>50</formula>
      <formula>80</formula>
    </cfRule>
  </conditionalFormatting>
  <conditionalFormatting sqref="AD4">
    <cfRule type="cellIs" dxfId="221" priority="10" stopIfTrue="1" operator="greaterThan">
      <formula>100</formula>
    </cfRule>
    <cfRule type="cellIs" dxfId="220" priority="11" stopIfTrue="1" operator="between">
      <formula>80</formula>
      <formula>100</formula>
    </cfRule>
    <cfRule type="cellIs" dxfId="219" priority="12" stopIfTrue="1" operator="between">
      <formula>50</formula>
      <formula>80</formula>
    </cfRule>
  </conditionalFormatting>
  <conditionalFormatting sqref="AE4">
    <cfRule type="cellIs" dxfId="218" priority="7" stopIfTrue="1" operator="greaterThan">
      <formula>100</formula>
    </cfRule>
    <cfRule type="cellIs" dxfId="217" priority="8" stopIfTrue="1" operator="between">
      <formula>80</formula>
      <formula>100</formula>
    </cfRule>
    <cfRule type="cellIs" dxfId="216" priority="9" stopIfTrue="1" operator="between">
      <formula>50</formula>
      <formula>80</formula>
    </cfRule>
  </conditionalFormatting>
  <conditionalFormatting sqref="AF4">
    <cfRule type="cellIs" dxfId="215" priority="4" stopIfTrue="1" operator="greaterThan">
      <formula>100</formula>
    </cfRule>
    <cfRule type="cellIs" dxfId="214" priority="5" stopIfTrue="1" operator="between">
      <formula>80</formula>
      <formula>100</formula>
    </cfRule>
    <cfRule type="cellIs" dxfId="213" priority="6" stopIfTrue="1" operator="between">
      <formula>50</formula>
      <formula>80</formula>
    </cfRule>
  </conditionalFormatting>
  <conditionalFormatting sqref="AG4">
    <cfRule type="cellIs" dxfId="212" priority="1" stopIfTrue="1" operator="greaterThan">
      <formula>100</formula>
    </cfRule>
    <cfRule type="cellIs" dxfId="211" priority="2" stopIfTrue="1" operator="between">
      <formula>80</formula>
      <formula>100</formula>
    </cfRule>
    <cfRule type="cellIs" dxfId="210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4"/>
  <sheetViews>
    <sheetView zoomScaleNormal="100" workbookViewId="0">
      <selection activeCell="AG6" sqref="AG6"/>
    </sheetView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10" width="7" bestFit="1" customWidth="1"/>
    <col min="11" max="11" width="9" bestFit="1" customWidth="1"/>
    <col min="12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25</v>
      </c>
      <c r="C3" s="14">
        <v>25</v>
      </c>
      <c r="D3" s="14">
        <v>15</v>
      </c>
      <c r="E3" s="14">
        <v>15</v>
      </c>
      <c r="F3" s="14">
        <v>20</v>
      </c>
      <c r="G3" s="14">
        <v>20</v>
      </c>
      <c r="H3" s="14">
        <v>24</v>
      </c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40" s="7" customFormat="1" x14ac:dyDescent="0.25">
      <c r="A4" s="15" t="s">
        <v>17</v>
      </c>
      <c r="B4" s="10">
        <v>40</v>
      </c>
      <c r="C4" s="10">
        <v>75</v>
      </c>
      <c r="D4" s="10">
        <v>60</v>
      </c>
      <c r="E4" s="10">
        <v>60</v>
      </c>
      <c r="F4" s="10">
        <v>65</v>
      </c>
      <c r="G4" s="10">
        <v>60</v>
      </c>
      <c r="H4" s="10">
        <v>110</v>
      </c>
      <c r="I4" s="10">
        <f>($M$5-$H$5)/SUM($I$7:$M$7)*I7</f>
        <v>42.30599999999977</v>
      </c>
      <c r="J4" s="10">
        <f>($M$5-$H$5)/SUM($I$7:$M$7)*J7</f>
        <v>47.946799999999733</v>
      </c>
      <c r="K4" s="10">
        <f>($M$5-$H$5)/SUM($I$7:$M$7)*K7</f>
        <v>30.554333333333165</v>
      </c>
      <c r="L4" s="10">
        <f>($M$5-$H$5)/SUM($I$7:$M$7)*L7</f>
        <v>42.776066666666431</v>
      </c>
      <c r="M4" s="10">
        <f>($M$5-$H$5)/SUM($I$7:$M$7)*M7</f>
        <v>47.946799999999733</v>
      </c>
      <c r="N4" s="10">
        <f>($R$5-$M$5)/SUM($N$7:$R$7)*N7</f>
        <v>117.60250773994184</v>
      </c>
      <c r="O4" s="10">
        <f>($R$5-$M$5)/SUM($N$7:$R$7)*O7</f>
        <v>116.92272445820805</v>
      </c>
      <c r="P4" s="10">
        <f>($R$5-$M$5)/SUM($N$7:$R$7)*P7</f>
        <v>84.293126934987214</v>
      </c>
      <c r="Q4" s="10">
        <f>($R$5-$M$5)/SUM($N$7:$R$7)*Q7</f>
        <v>65.259195046441704</v>
      </c>
      <c r="R4" s="10">
        <f>($R$5-$M$5)/SUM($N$7:$R$7)*R7</f>
        <v>55.062445820435187</v>
      </c>
      <c r="S4" s="10">
        <v>130</v>
      </c>
      <c r="T4" s="10">
        <v>135</v>
      </c>
      <c r="U4" s="10">
        <v>75</v>
      </c>
      <c r="V4" s="10">
        <v>35</v>
      </c>
      <c r="W4" s="10">
        <v>85</v>
      </c>
      <c r="X4" s="10">
        <v>135</v>
      </c>
      <c r="Y4" s="10">
        <v>151</v>
      </c>
      <c r="Z4" s="10">
        <v>100</v>
      </c>
      <c r="AA4" s="10">
        <v>60</v>
      </c>
      <c r="AB4" s="10">
        <v>90</v>
      </c>
      <c r="AC4" s="10">
        <v>111</v>
      </c>
      <c r="AD4" s="10">
        <v>150</v>
      </c>
      <c r="AE4" s="10">
        <v>150</v>
      </c>
      <c r="AF4" s="10">
        <v>129</v>
      </c>
      <c r="AG4" s="10">
        <v>40</v>
      </c>
      <c r="AH4" s="10"/>
      <c r="AI4" s="10">
        <f>SUM(C4:AG4)</f>
        <v>2656.6700000000128</v>
      </c>
      <c r="AJ4" s="16">
        <f>AVERAGE(C4:AG4)</f>
        <v>85.699032258064932</v>
      </c>
      <c r="AK4" s="17"/>
    </row>
    <row r="5" spans="1:40" x14ac:dyDescent="0.25">
      <c r="A5" s="13" t="s">
        <v>23</v>
      </c>
      <c r="B5" s="12">
        <v>150938</v>
      </c>
      <c r="C5" s="12">
        <f>D5-D4</f>
        <v>151031.44999999998</v>
      </c>
      <c r="D5" s="12">
        <f>E5-E4</f>
        <v>151091.44999999998</v>
      </c>
      <c r="E5" s="12">
        <f>F5-F4</f>
        <v>151151.44999999998</v>
      </c>
      <c r="F5" s="12">
        <f>G5-G4</f>
        <v>151216.44999999998</v>
      </c>
      <c r="G5" s="12">
        <f>H5-H4</f>
        <v>151276.44999999998</v>
      </c>
      <c r="H5" s="26">
        <f>'Dez21'!B5+742.58-47.13</f>
        <v>151386.44999999998</v>
      </c>
      <c r="I5" s="12">
        <f>H5+I4</f>
        <v>151428.75599999999</v>
      </c>
      <c r="J5" s="12">
        <f>I5+J4</f>
        <v>151476.7028</v>
      </c>
      <c r="K5" s="12">
        <f>J5+K4</f>
        <v>151507.25713333333</v>
      </c>
      <c r="L5" s="12">
        <f>K5+L4</f>
        <v>151550.03320000001</v>
      </c>
      <c r="M5" s="26">
        <f>$A$6+947.37-40.39</f>
        <v>151597.97999999998</v>
      </c>
      <c r="N5" s="12">
        <f t="shared" ref="N5:AG5" si="0">M5+N4</f>
        <v>151715.58250773992</v>
      </c>
      <c r="O5" s="12">
        <f t="shared" si="0"/>
        <v>151832.50523219813</v>
      </c>
      <c r="P5" s="12">
        <f t="shared" si="0"/>
        <v>151916.79835913313</v>
      </c>
      <c r="Q5" s="12">
        <f t="shared" si="0"/>
        <v>151982.05755417957</v>
      </c>
      <c r="R5" s="26">
        <f>$A$6+1450-103.88</f>
        <v>152037.12</v>
      </c>
      <c r="S5" s="12">
        <f t="shared" si="0"/>
        <v>152167.12</v>
      </c>
      <c r="T5" s="12">
        <f t="shared" si="0"/>
        <v>152302.12</v>
      </c>
      <c r="U5" s="12">
        <f t="shared" si="0"/>
        <v>152377.12</v>
      </c>
      <c r="V5" s="12">
        <f t="shared" si="0"/>
        <v>152412.12</v>
      </c>
      <c r="W5" s="12">
        <f t="shared" si="0"/>
        <v>152497.12</v>
      </c>
      <c r="X5" s="12">
        <f t="shared" si="0"/>
        <v>152632.12</v>
      </c>
      <c r="Y5" s="26">
        <f>$A$6+2100-26.34</f>
        <v>152764.66</v>
      </c>
      <c r="Z5" s="12">
        <f t="shared" si="0"/>
        <v>152864.66</v>
      </c>
      <c r="AA5" s="12">
        <f t="shared" si="0"/>
        <v>152924.66</v>
      </c>
      <c r="AB5" s="12">
        <f t="shared" si="0"/>
        <v>153014.66</v>
      </c>
      <c r="AC5" s="26">
        <f>$A$6+2480-44.52</f>
        <v>153126.48000000001</v>
      </c>
      <c r="AD5" s="12">
        <f t="shared" si="0"/>
        <v>153276.48000000001</v>
      </c>
      <c r="AE5" s="12">
        <f t="shared" si="0"/>
        <v>153426.48000000001</v>
      </c>
      <c r="AF5" s="26">
        <f>$A$6+2900-35.55</f>
        <v>153555.45000000001</v>
      </c>
      <c r="AG5" s="12">
        <f t="shared" si="0"/>
        <v>153595.45000000001</v>
      </c>
      <c r="AI5" s="12">
        <f>MAX(C5:AG5)-B5</f>
        <v>2657.4500000000116</v>
      </c>
    </row>
    <row r="6" spans="1:40" x14ac:dyDescent="0.25">
      <c r="A6" s="13">
        <v>150691</v>
      </c>
      <c r="B6" s="12">
        <f t="shared" ref="B6:G6" si="1">C6-C4</f>
        <v>265.45000000000005</v>
      </c>
      <c r="C6" s="12">
        <f t="shared" si="1"/>
        <v>340.45000000000005</v>
      </c>
      <c r="D6" s="12">
        <f t="shared" si="1"/>
        <v>400.45000000000005</v>
      </c>
      <c r="E6" s="12">
        <f t="shared" si="1"/>
        <v>460.45000000000005</v>
      </c>
      <c r="F6" s="12">
        <f t="shared" si="1"/>
        <v>525.45000000000005</v>
      </c>
      <c r="G6" s="12">
        <f t="shared" si="1"/>
        <v>585.45000000000005</v>
      </c>
      <c r="H6" s="12">
        <f>742.58-47.13</f>
        <v>695.45</v>
      </c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>
        <f>2900-35.55</f>
        <v>2864.45</v>
      </c>
      <c r="AG6" s="12">
        <f>AF6+AG4</f>
        <v>2904.45</v>
      </c>
    </row>
    <row r="7" spans="1:40" x14ac:dyDescent="0.25">
      <c r="B7" s="12"/>
      <c r="C7" s="12"/>
      <c r="D7" s="12"/>
      <c r="E7" s="12"/>
      <c r="F7" s="12"/>
      <c r="G7" s="12"/>
      <c r="H7" s="12"/>
      <c r="I7" s="12">
        <v>9</v>
      </c>
      <c r="J7" s="12">
        <v>10.199999999999999</v>
      </c>
      <c r="K7" s="12">
        <v>6.5</v>
      </c>
      <c r="L7" s="12">
        <v>9.1</v>
      </c>
      <c r="M7" s="12">
        <v>10.199999999999999</v>
      </c>
      <c r="N7" s="12">
        <v>17.3</v>
      </c>
      <c r="O7" s="12">
        <v>17.2</v>
      </c>
      <c r="P7" s="12">
        <v>12.4</v>
      </c>
      <c r="Q7" s="12">
        <v>9.6</v>
      </c>
      <c r="R7" s="12">
        <v>8.1</v>
      </c>
      <c r="S7" s="12"/>
      <c r="T7" s="12"/>
      <c r="U7" s="12"/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  <row r="54" spans="10:11" x14ac:dyDescent="0.25">
      <c r="J54" s="29">
        <v>1641024000</v>
      </c>
      <c r="K54">
        <f>J54/60</f>
        <v>27350400</v>
      </c>
    </row>
  </sheetData>
  <conditionalFormatting sqref="W2:AA2">
    <cfRule type="cellIs" dxfId="209" priority="196" stopIfTrue="1" operator="greaterThan">
      <formula>70</formula>
    </cfRule>
    <cfRule type="cellIs" dxfId="208" priority="197" stopIfTrue="1" operator="between">
      <formula>60</formula>
      <formula>70</formula>
    </cfRule>
    <cfRule type="cellIs" dxfId="207" priority="198" stopIfTrue="1" operator="between">
      <formula>45</formula>
      <formula>60</formula>
    </cfRule>
  </conditionalFormatting>
  <conditionalFormatting sqref="E4">
    <cfRule type="cellIs" dxfId="206" priority="163" stopIfTrue="1" operator="greaterThan">
      <formula>100</formula>
    </cfRule>
    <cfRule type="cellIs" dxfId="205" priority="164" stopIfTrue="1" operator="between">
      <formula>80</formula>
      <formula>100</formula>
    </cfRule>
    <cfRule type="cellIs" dxfId="204" priority="165" stopIfTrue="1" operator="between">
      <formula>50</formula>
      <formula>80</formula>
    </cfRule>
  </conditionalFormatting>
  <conditionalFormatting sqref="S4">
    <cfRule type="cellIs" dxfId="203" priority="145" stopIfTrue="1" operator="greaterThan">
      <formula>100</formula>
    </cfRule>
    <cfRule type="cellIs" dxfId="202" priority="146" stopIfTrue="1" operator="between">
      <formula>80</formula>
      <formula>100</formula>
    </cfRule>
    <cfRule type="cellIs" dxfId="201" priority="147" stopIfTrue="1" operator="between">
      <formula>50</formula>
      <formula>80</formula>
    </cfRule>
  </conditionalFormatting>
  <conditionalFormatting sqref="B4">
    <cfRule type="cellIs" dxfId="200" priority="127" stopIfTrue="1" operator="greaterThan">
      <formula>100</formula>
    </cfRule>
    <cfRule type="cellIs" dxfId="199" priority="128" stopIfTrue="1" operator="between">
      <formula>80</formula>
      <formula>100</formula>
    </cfRule>
    <cfRule type="cellIs" dxfId="198" priority="129" stopIfTrue="1" operator="between">
      <formula>50</formula>
      <formula>80</formula>
    </cfRule>
  </conditionalFormatting>
  <conditionalFormatting sqref="C4">
    <cfRule type="cellIs" dxfId="197" priority="103" stopIfTrue="1" operator="greaterThan">
      <formula>100</formula>
    </cfRule>
    <cfRule type="cellIs" dxfId="196" priority="104" stopIfTrue="1" operator="between">
      <formula>80</formula>
      <formula>100</formula>
    </cfRule>
    <cfRule type="cellIs" dxfId="195" priority="105" stopIfTrue="1" operator="between">
      <formula>50</formula>
      <formula>80</formula>
    </cfRule>
  </conditionalFormatting>
  <conditionalFormatting sqref="D4">
    <cfRule type="cellIs" dxfId="194" priority="100" stopIfTrue="1" operator="greaterThan">
      <formula>100</formula>
    </cfRule>
    <cfRule type="cellIs" dxfId="193" priority="101" stopIfTrue="1" operator="between">
      <formula>80</formula>
      <formula>100</formula>
    </cfRule>
    <cfRule type="cellIs" dxfId="192" priority="102" stopIfTrue="1" operator="between">
      <formula>50</formula>
      <formula>80</formula>
    </cfRule>
  </conditionalFormatting>
  <conditionalFormatting sqref="F4">
    <cfRule type="cellIs" dxfId="191" priority="97" stopIfTrue="1" operator="greaterThan">
      <formula>100</formula>
    </cfRule>
    <cfRule type="cellIs" dxfId="190" priority="98" stopIfTrue="1" operator="between">
      <formula>80</formula>
      <formula>100</formula>
    </cfRule>
    <cfRule type="cellIs" dxfId="189" priority="99" stopIfTrue="1" operator="between">
      <formula>50</formula>
      <formula>80</formula>
    </cfRule>
  </conditionalFormatting>
  <conditionalFormatting sqref="G4">
    <cfRule type="cellIs" dxfId="188" priority="94" stopIfTrue="1" operator="greaterThan">
      <formula>100</formula>
    </cfRule>
    <cfRule type="cellIs" dxfId="187" priority="95" stopIfTrue="1" operator="between">
      <formula>80</formula>
      <formula>100</formula>
    </cfRule>
    <cfRule type="cellIs" dxfId="186" priority="96" stopIfTrue="1" operator="between">
      <formula>50</formula>
      <formula>80</formula>
    </cfRule>
  </conditionalFormatting>
  <conditionalFormatting sqref="H4">
    <cfRule type="cellIs" dxfId="185" priority="91" stopIfTrue="1" operator="greaterThan">
      <formula>100</formula>
    </cfRule>
    <cfRule type="cellIs" dxfId="184" priority="92" stopIfTrue="1" operator="between">
      <formula>80</formula>
      <formula>100</formula>
    </cfRule>
    <cfRule type="cellIs" dxfId="183" priority="93" stopIfTrue="1" operator="between">
      <formula>50</formula>
      <formula>80</formula>
    </cfRule>
  </conditionalFormatting>
  <conditionalFormatting sqref="R4">
    <cfRule type="cellIs" dxfId="182" priority="70" stopIfTrue="1" operator="greaterThan">
      <formula>100</formula>
    </cfRule>
    <cfRule type="cellIs" dxfId="181" priority="71" stopIfTrue="1" operator="between">
      <formula>80</formula>
      <formula>100</formula>
    </cfRule>
    <cfRule type="cellIs" dxfId="180" priority="72" stopIfTrue="1" operator="between">
      <formula>50</formula>
      <formula>80</formula>
    </cfRule>
  </conditionalFormatting>
  <conditionalFormatting sqref="Q4">
    <cfRule type="cellIs" dxfId="179" priority="67" stopIfTrue="1" operator="greaterThan">
      <formula>100</formula>
    </cfRule>
    <cfRule type="cellIs" dxfId="178" priority="68" stopIfTrue="1" operator="between">
      <formula>80</formula>
      <formula>100</formula>
    </cfRule>
    <cfRule type="cellIs" dxfId="177" priority="69" stopIfTrue="1" operator="between">
      <formula>50</formula>
      <formula>80</formula>
    </cfRule>
  </conditionalFormatting>
  <conditionalFormatting sqref="P4">
    <cfRule type="cellIs" dxfId="176" priority="64" stopIfTrue="1" operator="greaterThan">
      <formula>100</formula>
    </cfRule>
    <cfRule type="cellIs" dxfId="175" priority="65" stopIfTrue="1" operator="between">
      <formula>80</formula>
      <formula>100</formula>
    </cfRule>
    <cfRule type="cellIs" dxfId="174" priority="66" stopIfTrue="1" operator="between">
      <formula>50</formula>
      <formula>80</formula>
    </cfRule>
  </conditionalFormatting>
  <conditionalFormatting sqref="O4">
    <cfRule type="cellIs" dxfId="173" priority="61" stopIfTrue="1" operator="greaterThan">
      <formula>100</formula>
    </cfRule>
    <cfRule type="cellIs" dxfId="172" priority="62" stopIfTrue="1" operator="between">
      <formula>80</formula>
      <formula>100</formula>
    </cfRule>
    <cfRule type="cellIs" dxfId="171" priority="63" stopIfTrue="1" operator="between">
      <formula>50</formula>
      <formula>80</formula>
    </cfRule>
  </conditionalFormatting>
  <conditionalFormatting sqref="N4">
    <cfRule type="cellIs" dxfId="170" priority="58" stopIfTrue="1" operator="greaterThan">
      <formula>100</formula>
    </cfRule>
    <cfRule type="cellIs" dxfId="169" priority="59" stopIfTrue="1" operator="between">
      <formula>80</formula>
      <formula>100</formula>
    </cfRule>
    <cfRule type="cellIs" dxfId="168" priority="60" stopIfTrue="1" operator="between">
      <formula>50</formula>
      <formula>80</formula>
    </cfRule>
  </conditionalFormatting>
  <conditionalFormatting sqref="M4">
    <cfRule type="cellIs" dxfId="167" priority="55" stopIfTrue="1" operator="greaterThan">
      <formula>100</formula>
    </cfRule>
    <cfRule type="cellIs" dxfId="166" priority="56" stopIfTrue="1" operator="between">
      <formula>80</formula>
      <formula>100</formula>
    </cfRule>
    <cfRule type="cellIs" dxfId="165" priority="57" stopIfTrue="1" operator="between">
      <formula>50</formula>
      <formula>80</formula>
    </cfRule>
  </conditionalFormatting>
  <conditionalFormatting sqref="L4">
    <cfRule type="cellIs" dxfId="164" priority="52" stopIfTrue="1" operator="greaterThan">
      <formula>100</formula>
    </cfRule>
    <cfRule type="cellIs" dxfId="163" priority="53" stopIfTrue="1" operator="between">
      <formula>80</formula>
      <formula>100</formula>
    </cfRule>
    <cfRule type="cellIs" dxfId="162" priority="54" stopIfTrue="1" operator="between">
      <formula>50</formula>
      <formula>80</formula>
    </cfRule>
  </conditionalFormatting>
  <conditionalFormatting sqref="K4">
    <cfRule type="cellIs" dxfId="161" priority="49" stopIfTrue="1" operator="greaterThan">
      <formula>100</formula>
    </cfRule>
    <cfRule type="cellIs" dxfId="160" priority="50" stopIfTrue="1" operator="between">
      <formula>80</formula>
      <formula>100</formula>
    </cfRule>
    <cfRule type="cellIs" dxfId="159" priority="51" stopIfTrue="1" operator="between">
      <formula>50</formula>
      <formula>80</formula>
    </cfRule>
  </conditionalFormatting>
  <conditionalFormatting sqref="J4">
    <cfRule type="cellIs" dxfId="158" priority="46" stopIfTrue="1" operator="greaterThan">
      <formula>100</formula>
    </cfRule>
    <cfRule type="cellIs" dxfId="157" priority="47" stopIfTrue="1" operator="between">
      <formula>80</formula>
      <formula>100</formula>
    </cfRule>
    <cfRule type="cellIs" dxfId="156" priority="48" stopIfTrue="1" operator="between">
      <formula>50</formula>
      <formula>80</formula>
    </cfRule>
  </conditionalFormatting>
  <conditionalFormatting sqref="I4">
    <cfRule type="cellIs" dxfId="155" priority="43" stopIfTrue="1" operator="greaterThan">
      <formula>100</formula>
    </cfRule>
    <cfRule type="cellIs" dxfId="154" priority="44" stopIfTrue="1" operator="between">
      <formula>80</formula>
      <formula>100</formula>
    </cfRule>
    <cfRule type="cellIs" dxfId="153" priority="45" stopIfTrue="1" operator="between">
      <formula>50</formula>
      <formula>80</formula>
    </cfRule>
  </conditionalFormatting>
  <conditionalFormatting sqref="T4">
    <cfRule type="cellIs" dxfId="152" priority="40" stopIfTrue="1" operator="greaterThan">
      <formula>100</formula>
    </cfRule>
    <cfRule type="cellIs" dxfId="151" priority="41" stopIfTrue="1" operator="between">
      <formula>80</formula>
      <formula>100</formula>
    </cfRule>
    <cfRule type="cellIs" dxfId="150" priority="42" stopIfTrue="1" operator="between">
      <formula>50</formula>
      <formula>80</formula>
    </cfRule>
  </conditionalFormatting>
  <conditionalFormatting sqref="U4">
    <cfRule type="cellIs" dxfId="149" priority="37" stopIfTrue="1" operator="greaterThan">
      <formula>100</formula>
    </cfRule>
    <cfRule type="cellIs" dxfId="148" priority="38" stopIfTrue="1" operator="between">
      <formula>80</formula>
      <formula>100</formula>
    </cfRule>
    <cfRule type="cellIs" dxfId="147" priority="39" stopIfTrue="1" operator="between">
      <formula>50</formula>
      <formula>80</formula>
    </cfRule>
  </conditionalFormatting>
  <conditionalFormatting sqref="V4">
    <cfRule type="cellIs" dxfId="146" priority="34" stopIfTrue="1" operator="greaterThan">
      <formula>100</formula>
    </cfRule>
    <cfRule type="cellIs" dxfId="145" priority="35" stopIfTrue="1" operator="between">
      <formula>80</formula>
      <formula>100</formula>
    </cfRule>
    <cfRule type="cellIs" dxfId="144" priority="36" stopIfTrue="1" operator="between">
      <formula>50</formula>
      <formula>80</formula>
    </cfRule>
  </conditionalFormatting>
  <conditionalFormatting sqref="W4">
    <cfRule type="cellIs" dxfId="143" priority="31" stopIfTrue="1" operator="greaterThan">
      <formula>100</formula>
    </cfRule>
    <cfRule type="cellIs" dxfId="142" priority="32" stopIfTrue="1" operator="between">
      <formula>80</formula>
      <formula>100</formula>
    </cfRule>
    <cfRule type="cellIs" dxfId="141" priority="33" stopIfTrue="1" operator="between">
      <formula>50</formula>
      <formula>80</formula>
    </cfRule>
  </conditionalFormatting>
  <conditionalFormatting sqref="X4">
    <cfRule type="cellIs" dxfId="140" priority="28" stopIfTrue="1" operator="greaterThan">
      <formula>100</formula>
    </cfRule>
    <cfRule type="cellIs" dxfId="139" priority="29" stopIfTrue="1" operator="between">
      <formula>80</formula>
      <formula>100</formula>
    </cfRule>
    <cfRule type="cellIs" dxfId="138" priority="30" stopIfTrue="1" operator="between">
      <formula>50</formula>
      <formula>80</formula>
    </cfRule>
  </conditionalFormatting>
  <conditionalFormatting sqref="Y4">
    <cfRule type="cellIs" dxfId="137" priority="25" stopIfTrue="1" operator="greaterThan">
      <formula>100</formula>
    </cfRule>
    <cfRule type="cellIs" dxfId="136" priority="26" stopIfTrue="1" operator="between">
      <formula>80</formula>
      <formula>100</formula>
    </cfRule>
    <cfRule type="cellIs" dxfId="135" priority="27" stopIfTrue="1" operator="between">
      <formula>50</formula>
      <formula>80</formula>
    </cfRule>
  </conditionalFormatting>
  <conditionalFormatting sqref="Z4">
    <cfRule type="cellIs" dxfId="134" priority="22" stopIfTrue="1" operator="greaterThan">
      <formula>100</formula>
    </cfRule>
    <cfRule type="cellIs" dxfId="133" priority="23" stopIfTrue="1" operator="between">
      <formula>80</formula>
      <formula>100</formula>
    </cfRule>
    <cfRule type="cellIs" dxfId="132" priority="24" stopIfTrue="1" operator="between">
      <formula>50</formula>
      <formula>80</formula>
    </cfRule>
  </conditionalFormatting>
  <conditionalFormatting sqref="AA4">
    <cfRule type="cellIs" dxfId="131" priority="19" stopIfTrue="1" operator="greaterThan">
      <formula>100</formula>
    </cfRule>
    <cfRule type="cellIs" dxfId="130" priority="20" stopIfTrue="1" operator="between">
      <formula>80</formula>
      <formula>100</formula>
    </cfRule>
    <cfRule type="cellIs" dxfId="129" priority="21" stopIfTrue="1" operator="between">
      <formula>50</formula>
      <formula>80</formula>
    </cfRule>
  </conditionalFormatting>
  <conditionalFormatting sqref="AB4">
    <cfRule type="cellIs" dxfId="128" priority="16" stopIfTrue="1" operator="greaterThan">
      <formula>100</formula>
    </cfRule>
    <cfRule type="cellIs" dxfId="127" priority="17" stopIfTrue="1" operator="between">
      <formula>80</formula>
      <formula>100</formula>
    </cfRule>
    <cfRule type="cellIs" dxfId="126" priority="18" stopIfTrue="1" operator="between">
      <formula>50</formula>
      <formula>80</formula>
    </cfRule>
  </conditionalFormatting>
  <conditionalFormatting sqref="AC4">
    <cfRule type="cellIs" dxfId="125" priority="13" stopIfTrue="1" operator="greaterThan">
      <formula>100</formula>
    </cfRule>
    <cfRule type="cellIs" dxfId="124" priority="14" stopIfTrue="1" operator="between">
      <formula>80</formula>
      <formula>100</formula>
    </cfRule>
    <cfRule type="cellIs" dxfId="123" priority="15" stopIfTrue="1" operator="between">
      <formula>50</formula>
      <formula>80</formula>
    </cfRule>
  </conditionalFormatting>
  <conditionalFormatting sqref="AD4">
    <cfRule type="cellIs" dxfId="122" priority="10" stopIfTrue="1" operator="greaterThan">
      <formula>100</formula>
    </cfRule>
    <cfRule type="cellIs" dxfId="121" priority="11" stopIfTrue="1" operator="between">
      <formula>80</formula>
      <formula>100</formula>
    </cfRule>
    <cfRule type="cellIs" dxfId="120" priority="12" stopIfTrue="1" operator="between">
      <formula>50</formula>
      <formula>80</formula>
    </cfRule>
  </conditionalFormatting>
  <conditionalFormatting sqref="AE4">
    <cfRule type="cellIs" dxfId="119" priority="7" stopIfTrue="1" operator="greaterThan">
      <formula>100</formula>
    </cfRule>
    <cfRule type="cellIs" dxfId="118" priority="8" stopIfTrue="1" operator="between">
      <formula>80</formula>
      <formula>100</formula>
    </cfRule>
    <cfRule type="cellIs" dxfId="117" priority="9" stopIfTrue="1" operator="between">
      <formula>50</formula>
      <formula>80</formula>
    </cfRule>
  </conditionalFormatting>
  <conditionalFormatting sqref="AF4">
    <cfRule type="cellIs" dxfId="116" priority="4" stopIfTrue="1" operator="greaterThan">
      <formula>100</formula>
    </cfRule>
    <cfRule type="cellIs" dxfId="115" priority="5" stopIfTrue="1" operator="between">
      <formula>80</formula>
      <formula>100</formula>
    </cfRule>
    <cfRule type="cellIs" dxfId="114" priority="6" stopIfTrue="1" operator="between">
      <formula>50</formula>
      <formula>80</formula>
    </cfRule>
  </conditionalFormatting>
  <conditionalFormatting sqref="AG4">
    <cfRule type="cellIs" dxfId="113" priority="1" stopIfTrue="1" operator="greaterThan">
      <formula>100</formula>
    </cfRule>
    <cfRule type="cellIs" dxfId="112" priority="2" stopIfTrue="1" operator="between">
      <formula>80</formula>
      <formula>100</formula>
    </cfRule>
    <cfRule type="cellIs" dxfId="111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0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40" s="7" customFormat="1" x14ac:dyDescent="0.25">
      <c r="A4" s="15" t="s">
        <v>17</v>
      </c>
      <c r="B4" s="12">
        <v>40</v>
      </c>
      <c r="C4" s="10">
        <v>0</v>
      </c>
      <c r="D4" s="10">
        <v>21</v>
      </c>
      <c r="E4" s="10">
        <v>120</v>
      </c>
      <c r="F4" s="10">
        <v>150</v>
      </c>
      <c r="G4" s="10">
        <v>155</v>
      </c>
      <c r="H4" s="10">
        <v>90</v>
      </c>
      <c r="I4" s="10">
        <v>166</v>
      </c>
      <c r="J4" s="10">
        <v>170</v>
      </c>
      <c r="K4" s="10">
        <v>172</v>
      </c>
      <c r="L4" s="10">
        <v>125</v>
      </c>
      <c r="M4" s="10">
        <f>L4</f>
        <v>125</v>
      </c>
      <c r="N4" s="10">
        <f t="shared" ref="N4:AF4" si="0">M4</f>
        <v>125</v>
      </c>
      <c r="O4" s="10">
        <f t="shared" si="0"/>
        <v>125</v>
      </c>
      <c r="P4" s="10">
        <f t="shared" si="0"/>
        <v>125</v>
      </c>
      <c r="Q4" s="10">
        <f t="shared" si="0"/>
        <v>125</v>
      </c>
      <c r="R4" s="10">
        <v>140</v>
      </c>
      <c r="S4" s="10">
        <f t="shared" si="0"/>
        <v>140</v>
      </c>
      <c r="T4" s="10">
        <f t="shared" si="0"/>
        <v>140</v>
      </c>
      <c r="U4" s="10">
        <f t="shared" si="0"/>
        <v>140</v>
      </c>
      <c r="V4" s="10">
        <f t="shared" si="0"/>
        <v>140</v>
      </c>
      <c r="W4" s="10">
        <f t="shared" si="0"/>
        <v>140</v>
      </c>
      <c r="X4" s="10">
        <f t="shared" si="0"/>
        <v>140</v>
      </c>
      <c r="Y4" s="10">
        <f t="shared" si="0"/>
        <v>140</v>
      </c>
      <c r="Z4" s="10">
        <f t="shared" si="0"/>
        <v>140</v>
      </c>
      <c r="AA4" s="10">
        <f t="shared" si="0"/>
        <v>140</v>
      </c>
      <c r="AB4" s="10">
        <f t="shared" si="0"/>
        <v>140</v>
      </c>
      <c r="AC4" s="10">
        <f t="shared" si="0"/>
        <v>140</v>
      </c>
      <c r="AD4" s="10">
        <f t="shared" si="0"/>
        <v>140</v>
      </c>
      <c r="AE4" s="10">
        <f t="shared" si="0"/>
        <v>140</v>
      </c>
      <c r="AF4" s="10">
        <f t="shared" si="0"/>
        <v>140</v>
      </c>
      <c r="AG4" s="10">
        <v>138</v>
      </c>
      <c r="AH4" s="10"/>
      <c r="AI4" s="10">
        <f>SUM(C4:AG4)</f>
        <v>4032</v>
      </c>
      <c r="AJ4" s="16">
        <f>AVERAGE(C4:AG4)</f>
        <v>130.06451612903226</v>
      </c>
      <c r="AK4" s="17"/>
    </row>
    <row r="5" spans="1:40" x14ac:dyDescent="0.25">
      <c r="A5" s="13" t="s">
        <v>23</v>
      </c>
      <c r="B5" s="12">
        <v>153595.45000000001</v>
      </c>
      <c r="C5" s="12">
        <f>B5+C4</f>
        <v>153595.45000000001</v>
      </c>
      <c r="D5" s="12">
        <f>C5+D4</f>
        <v>153616.45000000001</v>
      </c>
      <c r="E5" s="26">
        <f>$A$6+3110-65</f>
        <v>153736</v>
      </c>
      <c r="F5" s="12">
        <f>E5+F4</f>
        <v>153886</v>
      </c>
      <c r="G5" s="12">
        <f>F5+G4</f>
        <v>154041</v>
      </c>
      <c r="H5" s="12">
        <f>G5+H4</f>
        <v>154131</v>
      </c>
      <c r="I5" s="12">
        <f>H5+I4</f>
        <v>154297</v>
      </c>
      <c r="J5" s="26">
        <f>$A$6+3900-123.19</f>
        <v>154467.81</v>
      </c>
      <c r="K5" s="12">
        <f>J5+K4</f>
        <v>154639.81</v>
      </c>
      <c r="L5" s="27">
        <f t="shared" ref="L5:AE5" si="1">M5-M4</f>
        <v>154764</v>
      </c>
      <c r="M5" s="27">
        <f t="shared" si="1"/>
        <v>154889</v>
      </c>
      <c r="N5" s="27">
        <f t="shared" si="1"/>
        <v>155014</v>
      </c>
      <c r="O5" s="27">
        <f t="shared" si="1"/>
        <v>155139</v>
      </c>
      <c r="P5" s="27">
        <f t="shared" si="1"/>
        <v>155264</v>
      </c>
      <c r="Q5" s="27">
        <f t="shared" si="1"/>
        <v>155389</v>
      </c>
      <c r="R5" s="27">
        <f t="shared" si="1"/>
        <v>155529</v>
      </c>
      <c r="S5" s="27">
        <f t="shared" si="1"/>
        <v>155669</v>
      </c>
      <c r="T5" s="27">
        <f t="shared" si="1"/>
        <v>155809</v>
      </c>
      <c r="U5" s="27">
        <f t="shared" si="1"/>
        <v>155949</v>
      </c>
      <c r="V5" s="27">
        <f t="shared" si="1"/>
        <v>156089</v>
      </c>
      <c r="W5" s="27">
        <f t="shared" si="1"/>
        <v>156229</v>
      </c>
      <c r="X5" s="27">
        <f t="shared" si="1"/>
        <v>156369</v>
      </c>
      <c r="Y5" s="27">
        <f t="shared" si="1"/>
        <v>156509</v>
      </c>
      <c r="Z5" s="27">
        <f t="shared" si="1"/>
        <v>156649</v>
      </c>
      <c r="AA5" s="27">
        <f t="shared" si="1"/>
        <v>156789</v>
      </c>
      <c r="AB5" s="27">
        <f t="shared" si="1"/>
        <v>156929</v>
      </c>
      <c r="AC5" s="27">
        <f t="shared" si="1"/>
        <v>157069</v>
      </c>
      <c r="AD5" s="27">
        <f t="shared" si="1"/>
        <v>157209</v>
      </c>
      <c r="AE5" s="27">
        <f t="shared" si="1"/>
        <v>157349</v>
      </c>
      <c r="AF5" s="27">
        <f>AG5-AG4</f>
        <v>157489</v>
      </c>
      <c r="AG5" s="12">
        <f>'Mar22'!B5</f>
        <v>157627</v>
      </c>
      <c r="AI5" s="12">
        <f>MAX(C5:AG5)-B5</f>
        <v>4031.5499999999884</v>
      </c>
    </row>
    <row r="6" spans="1:40" x14ac:dyDescent="0.25">
      <c r="A6" s="13">
        <v>150691</v>
      </c>
      <c r="B6" s="12">
        <v>82329</v>
      </c>
      <c r="C6" s="12"/>
      <c r="D6" s="12"/>
      <c r="E6" s="12"/>
      <c r="F6" s="12"/>
      <c r="G6" s="12"/>
      <c r="H6" s="27"/>
      <c r="I6" s="27"/>
      <c r="J6" s="27">
        <f>3900-123.19</f>
        <v>3776.81</v>
      </c>
      <c r="K6" s="27">
        <f>J6+K4</f>
        <v>3948.81</v>
      </c>
      <c r="L6" s="27">
        <f t="shared" ref="L6:AG6" si="2">K6+L4</f>
        <v>4073.81</v>
      </c>
      <c r="M6" s="27">
        <f t="shared" si="2"/>
        <v>4198.8099999999995</v>
      </c>
      <c r="N6" s="27">
        <f t="shared" si="2"/>
        <v>4323.8099999999995</v>
      </c>
      <c r="O6" s="27">
        <f t="shared" si="2"/>
        <v>4448.8099999999995</v>
      </c>
      <c r="P6" s="27">
        <f t="shared" si="2"/>
        <v>4573.8099999999995</v>
      </c>
      <c r="Q6" s="27">
        <f t="shared" si="2"/>
        <v>4698.8099999999995</v>
      </c>
      <c r="R6" s="27">
        <f t="shared" si="2"/>
        <v>4838.8099999999995</v>
      </c>
      <c r="S6" s="27">
        <f t="shared" si="2"/>
        <v>4978.8099999999995</v>
      </c>
      <c r="T6" s="27">
        <f t="shared" si="2"/>
        <v>5118.8099999999995</v>
      </c>
      <c r="U6" s="27">
        <f t="shared" si="2"/>
        <v>5258.8099999999995</v>
      </c>
      <c r="V6" s="27">
        <f t="shared" si="2"/>
        <v>5398.8099999999995</v>
      </c>
      <c r="W6" s="27">
        <f t="shared" si="2"/>
        <v>5538.8099999999995</v>
      </c>
      <c r="X6" s="27">
        <f t="shared" si="2"/>
        <v>5678.8099999999995</v>
      </c>
      <c r="Y6" s="27">
        <f t="shared" si="2"/>
        <v>5818.8099999999995</v>
      </c>
      <c r="Z6" s="27">
        <f t="shared" si="2"/>
        <v>5958.8099999999995</v>
      </c>
      <c r="AA6" s="27">
        <f t="shared" si="2"/>
        <v>6098.8099999999995</v>
      </c>
      <c r="AB6" s="27">
        <f t="shared" si="2"/>
        <v>6238.8099999999995</v>
      </c>
      <c r="AC6" s="27">
        <f t="shared" si="2"/>
        <v>6378.8099999999995</v>
      </c>
      <c r="AD6" s="27">
        <f t="shared" si="2"/>
        <v>6518.8099999999995</v>
      </c>
      <c r="AE6" s="27">
        <f t="shared" si="2"/>
        <v>6658.8099999999995</v>
      </c>
      <c r="AF6" s="27">
        <f t="shared" si="2"/>
        <v>6798.8099999999995</v>
      </c>
      <c r="AG6" s="27">
        <f t="shared" si="2"/>
        <v>6936.8099999999995</v>
      </c>
    </row>
    <row r="7" spans="1:40" x14ac:dyDescent="0.25">
      <c r="B7" s="12">
        <v>68362</v>
      </c>
      <c r="C7" s="12"/>
      <c r="D7" s="12"/>
      <c r="E7" s="12"/>
      <c r="F7" s="12"/>
      <c r="G7" s="12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8"/>
      <c r="W7" s="28"/>
      <c r="X7" s="28"/>
      <c r="Y7" s="28"/>
      <c r="Z7" s="27"/>
      <c r="AA7" s="27"/>
      <c r="AB7" s="28"/>
      <c r="AC7" s="27"/>
      <c r="AD7" s="27"/>
      <c r="AE7" s="27"/>
      <c r="AF7" s="28"/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W2:AA2">
    <cfRule type="cellIs" dxfId="110" priority="127" stopIfTrue="1" operator="greaterThan">
      <formula>70</formula>
    </cfRule>
    <cfRule type="cellIs" dxfId="109" priority="128" stopIfTrue="1" operator="between">
      <formula>60</formula>
      <formula>70</formula>
    </cfRule>
    <cfRule type="cellIs" dxfId="108" priority="129" stopIfTrue="1" operator="between">
      <formula>45</formula>
      <formula>60</formula>
    </cfRule>
  </conditionalFormatting>
  <conditionalFormatting sqref="C4">
    <cfRule type="cellIs" dxfId="107" priority="115" stopIfTrue="1" operator="greaterThan">
      <formula>100</formula>
    </cfRule>
    <cfRule type="cellIs" dxfId="106" priority="116" stopIfTrue="1" operator="between">
      <formula>80</formula>
      <formula>100</formula>
    </cfRule>
    <cfRule type="cellIs" dxfId="105" priority="117" stopIfTrue="1" operator="between">
      <formula>50</formula>
      <formula>80</formula>
    </cfRule>
  </conditionalFormatting>
  <conditionalFormatting sqref="M4">
    <cfRule type="cellIs" dxfId="104" priority="85" stopIfTrue="1" operator="greaterThan">
      <formula>100</formula>
    </cfRule>
    <cfRule type="cellIs" dxfId="103" priority="86" stopIfTrue="1" operator="between">
      <formula>80</formula>
      <formula>100</formula>
    </cfRule>
    <cfRule type="cellIs" dxfId="102" priority="87" stopIfTrue="1" operator="between">
      <formula>50</formula>
      <formula>80</formula>
    </cfRule>
  </conditionalFormatting>
  <conditionalFormatting sqref="L4">
    <cfRule type="cellIs" dxfId="101" priority="82" stopIfTrue="1" operator="greaterThan">
      <formula>100</formula>
    </cfRule>
    <cfRule type="cellIs" dxfId="100" priority="83" stopIfTrue="1" operator="between">
      <formula>80</formula>
      <formula>100</formula>
    </cfRule>
    <cfRule type="cellIs" dxfId="99" priority="84" stopIfTrue="1" operator="between">
      <formula>50</formula>
      <formula>80</formula>
    </cfRule>
  </conditionalFormatting>
  <conditionalFormatting sqref="B3">
    <cfRule type="cellIs" dxfId="98" priority="28" stopIfTrue="1" operator="greaterThan">
      <formula>100</formula>
    </cfRule>
    <cfRule type="cellIs" dxfId="97" priority="29" stopIfTrue="1" operator="between">
      <formula>80</formula>
      <formula>100</formula>
    </cfRule>
    <cfRule type="cellIs" dxfId="96" priority="30" stopIfTrue="1" operator="between">
      <formula>50</formula>
      <formula>80</formula>
    </cfRule>
  </conditionalFormatting>
  <conditionalFormatting sqref="D4">
    <cfRule type="cellIs" dxfId="95" priority="25" stopIfTrue="1" operator="greaterThan">
      <formula>100</formula>
    </cfRule>
    <cfRule type="cellIs" dxfId="94" priority="26" stopIfTrue="1" operator="between">
      <formula>80</formula>
      <formula>100</formula>
    </cfRule>
    <cfRule type="cellIs" dxfId="93" priority="27" stopIfTrue="1" operator="between">
      <formula>50</formula>
      <formula>80</formula>
    </cfRule>
  </conditionalFormatting>
  <conditionalFormatting sqref="E4">
    <cfRule type="cellIs" dxfId="92" priority="22" stopIfTrue="1" operator="greaterThan">
      <formula>100</formula>
    </cfRule>
    <cfRule type="cellIs" dxfId="91" priority="23" stopIfTrue="1" operator="between">
      <formula>80</formula>
      <formula>100</formula>
    </cfRule>
    <cfRule type="cellIs" dxfId="90" priority="24" stopIfTrue="1" operator="between">
      <formula>50</formula>
      <formula>80</formula>
    </cfRule>
  </conditionalFormatting>
  <conditionalFormatting sqref="F4">
    <cfRule type="cellIs" dxfId="89" priority="19" stopIfTrue="1" operator="greaterThan">
      <formula>100</formula>
    </cfRule>
    <cfRule type="cellIs" dxfId="88" priority="20" stopIfTrue="1" operator="between">
      <formula>80</formula>
      <formula>100</formula>
    </cfRule>
    <cfRule type="cellIs" dxfId="87" priority="21" stopIfTrue="1" operator="between">
      <formula>50</formula>
      <formula>80</formula>
    </cfRule>
  </conditionalFormatting>
  <conditionalFormatting sqref="G4">
    <cfRule type="cellIs" dxfId="86" priority="16" stopIfTrue="1" operator="greaterThan">
      <formula>100</formula>
    </cfRule>
    <cfRule type="cellIs" dxfId="85" priority="17" stopIfTrue="1" operator="between">
      <formula>80</formula>
      <formula>100</formula>
    </cfRule>
    <cfRule type="cellIs" dxfId="84" priority="18" stopIfTrue="1" operator="between">
      <formula>50</formula>
      <formula>80</formula>
    </cfRule>
  </conditionalFormatting>
  <conditionalFormatting sqref="H4">
    <cfRule type="cellIs" dxfId="83" priority="13" stopIfTrue="1" operator="greaterThan">
      <formula>100</formula>
    </cfRule>
    <cfRule type="cellIs" dxfId="82" priority="14" stopIfTrue="1" operator="between">
      <formula>80</formula>
      <formula>100</formula>
    </cfRule>
    <cfRule type="cellIs" dxfId="81" priority="15" stopIfTrue="1" operator="between">
      <formula>50</formula>
      <formula>80</formula>
    </cfRule>
  </conditionalFormatting>
  <conditionalFormatting sqref="I4">
    <cfRule type="cellIs" dxfId="80" priority="10" stopIfTrue="1" operator="greaterThan">
      <formula>100</formula>
    </cfRule>
    <cfRule type="cellIs" dxfId="79" priority="11" stopIfTrue="1" operator="between">
      <formula>80</formula>
      <formula>100</formula>
    </cfRule>
    <cfRule type="cellIs" dxfId="78" priority="12" stopIfTrue="1" operator="between">
      <formula>50</formula>
      <formula>80</formula>
    </cfRule>
  </conditionalFormatting>
  <conditionalFormatting sqref="J4">
    <cfRule type="cellIs" dxfId="77" priority="7" stopIfTrue="1" operator="greaterThan">
      <formula>100</formula>
    </cfRule>
    <cfRule type="cellIs" dxfId="76" priority="8" stopIfTrue="1" operator="between">
      <formula>80</formula>
      <formula>100</formula>
    </cfRule>
    <cfRule type="cellIs" dxfId="75" priority="9" stopIfTrue="1" operator="between">
      <formula>50</formula>
      <formula>80</formula>
    </cfRule>
  </conditionalFormatting>
  <conditionalFormatting sqref="K4">
    <cfRule type="cellIs" dxfId="74" priority="4" stopIfTrue="1" operator="greaterThan">
      <formula>100</formula>
    </cfRule>
    <cfRule type="cellIs" dxfId="73" priority="5" stopIfTrue="1" operator="between">
      <formula>80</formula>
      <formula>100</formula>
    </cfRule>
    <cfRule type="cellIs" dxfId="72" priority="6" stopIfTrue="1" operator="between">
      <formula>50</formula>
      <formula>80</formula>
    </cfRule>
  </conditionalFormatting>
  <conditionalFormatting sqref="N4:AG4">
    <cfRule type="cellIs" dxfId="71" priority="1" stopIfTrue="1" operator="greaterThan">
      <formula>100</formula>
    </cfRule>
    <cfRule type="cellIs" dxfId="70" priority="2" stopIfTrue="1" operator="between">
      <formula>80</formula>
      <formula>100</formula>
    </cfRule>
    <cfRule type="cellIs" dxfId="69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0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>
        <v>40.9</v>
      </c>
      <c r="Z3" s="14">
        <v>41.3</v>
      </c>
      <c r="AA3" s="14">
        <v>39.6</v>
      </c>
      <c r="AB3" s="14">
        <v>41.3</v>
      </c>
      <c r="AC3" s="14">
        <v>41.7</v>
      </c>
      <c r="AD3" s="14">
        <v>40.1</v>
      </c>
      <c r="AE3" s="14">
        <v>51.3</v>
      </c>
      <c r="AF3" s="14">
        <v>12.3</v>
      </c>
      <c r="AG3" s="14"/>
      <c r="AH3" s="14"/>
      <c r="AI3" s="14"/>
    </row>
    <row r="4" spans="1:40" s="7" customFormat="1" x14ac:dyDescent="0.25">
      <c r="A4" s="15" t="s">
        <v>17</v>
      </c>
      <c r="B4" s="12"/>
      <c r="C4" s="10">
        <v>200</v>
      </c>
      <c r="D4" s="10">
        <v>200</v>
      </c>
      <c r="E4" s="10">
        <v>200</v>
      </c>
      <c r="F4" s="10">
        <v>200</v>
      </c>
      <c r="G4" s="10">
        <v>200</v>
      </c>
      <c r="H4" s="10">
        <v>200</v>
      </c>
      <c r="I4" s="10">
        <v>200</v>
      </c>
      <c r="J4" s="10">
        <v>200</v>
      </c>
      <c r="K4" s="10">
        <v>200</v>
      </c>
      <c r="L4" s="10">
        <v>200</v>
      </c>
      <c r="M4" s="10">
        <v>210.3</v>
      </c>
      <c r="N4" s="10">
        <f>M4</f>
        <v>210.3</v>
      </c>
      <c r="O4" s="10">
        <f t="shared" ref="O4:X4" si="0">N4</f>
        <v>210.3</v>
      </c>
      <c r="P4" s="10">
        <f t="shared" si="0"/>
        <v>210.3</v>
      </c>
      <c r="Q4" s="10">
        <f t="shared" si="0"/>
        <v>210.3</v>
      </c>
      <c r="R4" s="10">
        <f t="shared" si="0"/>
        <v>210.3</v>
      </c>
      <c r="S4" s="10">
        <f t="shared" si="0"/>
        <v>210.3</v>
      </c>
      <c r="T4" s="10">
        <f t="shared" si="0"/>
        <v>210.3</v>
      </c>
      <c r="U4" s="10">
        <f t="shared" si="0"/>
        <v>210.3</v>
      </c>
      <c r="V4" s="10">
        <f t="shared" si="0"/>
        <v>210.3</v>
      </c>
      <c r="W4" s="10">
        <f t="shared" si="0"/>
        <v>210.3</v>
      </c>
      <c r="X4" s="10">
        <f t="shared" si="0"/>
        <v>210.3</v>
      </c>
      <c r="Y4" s="10">
        <v>286</v>
      </c>
      <c r="Z4" s="10">
        <v>291</v>
      </c>
      <c r="AA4" s="10">
        <v>279</v>
      </c>
      <c r="AB4" s="10">
        <v>288</v>
      </c>
      <c r="AC4" s="10">
        <v>298</v>
      </c>
      <c r="AD4" s="10">
        <v>280</v>
      </c>
      <c r="AE4" s="10">
        <v>213</v>
      </c>
      <c r="AF4" s="10">
        <v>128</v>
      </c>
      <c r="AG4" s="10">
        <v>81.5</v>
      </c>
      <c r="AH4" s="10"/>
      <c r="AI4" s="10">
        <f>SUM(C4:AG4)</f>
        <v>6668.1000000000022</v>
      </c>
      <c r="AJ4" s="16">
        <f>AVERAGE(C4:AG4)</f>
        <v>215.10000000000008</v>
      </c>
      <c r="AK4" s="17"/>
    </row>
    <row r="5" spans="1:40" x14ac:dyDescent="0.25">
      <c r="A5" s="13" t="s">
        <v>23</v>
      </c>
      <c r="B5" s="12">
        <f t="shared" ref="B5:K5" si="1">C5-C4</f>
        <v>157627</v>
      </c>
      <c r="C5" s="12">
        <f t="shared" si="1"/>
        <v>157827</v>
      </c>
      <c r="D5" s="12">
        <f t="shared" si="1"/>
        <v>158027</v>
      </c>
      <c r="E5" s="12">
        <f t="shared" si="1"/>
        <v>158227</v>
      </c>
      <c r="F5" s="12">
        <f t="shared" si="1"/>
        <v>158427</v>
      </c>
      <c r="G5" s="12">
        <f t="shared" si="1"/>
        <v>158627</v>
      </c>
      <c r="H5" s="12">
        <f t="shared" si="1"/>
        <v>158827</v>
      </c>
      <c r="I5" s="12">
        <f t="shared" si="1"/>
        <v>159027</v>
      </c>
      <c r="J5" s="12">
        <f t="shared" si="1"/>
        <v>159227</v>
      </c>
      <c r="K5" s="12">
        <f t="shared" si="1"/>
        <v>159427</v>
      </c>
      <c r="L5" s="27">
        <f>A6+8990-54</f>
        <v>159627</v>
      </c>
      <c r="M5" s="27">
        <v>205</v>
      </c>
      <c r="N5" s="27"/>
      <c r="O5" s="27"/>
      <c r="P5" s="27"/>
      <c r="Q5" s="27"/>
      <c r="R5" s="27"/>
      <c r="S5" s="27"/>
      <c r="T5" s="27"/>
      <c r="U5" s="27"/>
      <c r="V5" s="27"/>
      <c r="W5" s="27"/>
      <c r="X5" s="27">
        <f t="shared" ref="X5:AG5" si="2">X6+$A$6</f>
        <v>162152</v>
      </c>
      <c r="Y5" s="27">
        <f t="shared" si="2"/>
        <v>162437</v>
      </c>
      <c r="Z5" s="27">
        <f t="shared" si="2"/>
        <v>162727</v>
      </c>
      <c r="AA5" s="27">
        <f t="shared" si="2"/>
        <v>163006</v>
      </c>
      <c r="AB5" s="27">
        <f t="shared" si="2"/>
        <v>163295</v>
      </c>
      <c r="AC5" s="27">
        <f t="shared" si="2"/>
        <v>163593</v>
      </c>
      <c r="AD5" s="27">
        <f t="shared" si="2"/>
        <v>163873</v>
      </c>
      <c r="AE5" s="27">
        <f t="shared" si="2"/>
        <v>164086</v>
      </c>
      <c r="AF5" s="27">
        <f t="shared" si="2"/>
        <v>164214</v>
      </c>
      <c r="AG5" s="27">
        <f t="shared" si="2"/>
        <v>164295</v>
      </c>
      <c r="AI5" s="12">
        <f>MAX(C5:AG5)-B5</f>
        <v>6668</v>
      </c>
    </row>
    <row r="6" spans="1:40" x14ac:dyDescent="0.25">
      <c r="A6" s="13">
        <v>150691</v>
      </c>
      <c r="B6" s="12"/>
      <c r="C6" s="12"/>
      <c r="D6" s="12"/>
      <c r="E6" s="12"/>
      <c r="F6" s="12"/>
      <c r="G6" s="12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>
        <f>11586-125</f>
        <v>11461</v>
      </c>
      <c r="Y6" s="27">
        <v>11746</v>
      </c>
      <c r="Z6" s="27">
        <v>12036</v>
      </c>
      <c r="AA6" s="27">
        <v>12315</v>
      </c>
      <c r="AB6" s="27">
        <v>12604</v>
      </c>
      <c r="AC6" s="27">
        <v>12902</v>
      </c>
      <c r="AD6" s="27">
        <v>13182</v>
      </c>
      <c r="AE6" s="27">
        <v>13395</v>
      </c>
      <c r="AF6" s="27">
        <v>13523</v>
      </c>
      <c r="AG6" s="12">
        <v>13604</v>
      </c>
    </row>
    <row r="7" spans="1:40" x14ac:dyDescent="0.25">
      <c r="B7" s="12"/>
      <c r="C7" s="12"/>
      <c r="D7" s="12"/>
      <c r="E7" s="12"/>
      <c r="F7" s="12"/>
      <c r="G7" s="12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8"/>
      <c r="W7" s="28"/>
      <c r="X7" s="28"/>
      <c r="Y7" s="28"/>
      <c r="Z7" s="27"/>
      <c r="AA7" s="27"/>
      <c r="AB7" s="28"/>
      <c r="AC7" s="27"/>
      <c r="AD7" s="27"/>
      <c r="AE7" s="27"/>
      <c r="AF7" s="28"/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W2:AA2">
    <cfRule type="cellIs" dxfId="68" priority="124" stopIfTrue="1" operator="greaterThan">
      <formula>70</formula>
    </cfRule>
    <cfRule type="cellIs" dxfId="67" priority="125" stopIfTrue="1" operator="between">
      <formula>60</formula>
      <formula>70</formula>
    </cfRule>
    <cfRule type="cellIs" dxfId="66" priority="126" stopIfTrue="1" operator="between">
      <formula>45</formula>
      <formula>60</formula>
    </cfRule>
  </conditionalFormatting>
  <conditionalFormatting sqref="M4">
    <cfRule type="cellIs" dxfId="65" priority="100" stopIfTrue="1" operator="greaterThan">
      <formula>100</formula>
    </cfRule>
    <cfRule type="cellIs" dxfId="64" priority="101" stopIfTrue="1" operator="between">
      <formula>80</formula>
      <formula>100</formula>
    </cfRule>
    <cfRule type="cellIs" dxfId="63" priority="102" stopIfTrue="1" operator="between">
      <formula>50</formula>
      <formula>80</formula>
    </cfRule>
  </conditionalFormatting>
  <conditionalFormatting sqref="L4">
    <cfRule type="cellIs" dxfId="62" priority="97" stopIfTrue="1" operator="greaterThan">
      <formula>100</formula>
    </cfRule>
    <cfRule type="cellIs" dxfId="61" priority="98" stopIfTrue="1" operator="between">
      <formula>80</formula>
      <formula>100</formula>
    </cfRule>
    <cfRule type="cellIs" dxfId="60" priority="99" stopIfTrue="1" operator="between">
      <formula>50</formula>
      <formula>80</formula>
    </cfRule>
  </conditionalFormatting>
  <conditionalFormatting sqref="Y4">
    <cfRule type="cellIs" dxfId="59" priority="79" stopIfTrue="1" operator="greaterThan">
      <formula>100</formula>
    </cfRule>
    <cfRule type="cellIs" dxfId="58" priority="80" stopIfTrue="1" operator="between">
      <formula>80</formula>
      <formula>100</formula>
    </cfRule>
    <cfRule type="cellIs" dxfId="57" priority="81" stopIfTrue="1" operator="between">
      <formula>50</formula>
      <formula>80</formula>
    </cfRule>
  </conditionalFormatting>
  <conditionalFormatting sqref="Z4">
    <cfRule type="cellIs" dxfId="56" priority="76" stopIfTrue="1" operator="greaterThan">
      <formula>100</formula>
    </cfRule>
    <cfRule type="cellIs" dxfId="55" priority="77" stopIfTrue="1" operator="between">
      <formula>80</formula>
      <formula>100</formula>
    </cfRule>
    <cfRule type="cellIs" dxfId="54" priority="78" stopIfTrue="1" operator="between">
      <formula>50</formula>
      <formula>80</formula>
    </cfRule>
  </conditionalFormatting>
  <conditionalFormatting sqref="AA4">
    <cfRule type="cellIs" dxfId="53" priority="73" stopIfTrue="1" operator="greaterThan">
      <formula>100</formula>
    </cfRule>
    <cfRule type="cellIs" dxfId="52" priority="74" stopIfTrue="1" operator="between">
      <formula>80</formula>
      <formula>100</formula>
    </cfRule>
    <cfRule type="cellIs" dxfId="51" priority="75" stopIfTrue="1" operator="between">
      <formula>50</formula>
      <formula>80</formula>
    </cfRule>
  </conditionalFormatting>
  <conditionalFormatting sqref="AB4">
    <cfRule type="cellIs" dxfId="50" priority="70" stopIfTrue="1" operator="greaterThan">
      <formula>100</formula>
    </cfRule>
    <cfRule type="cellIs" dxfId="49" priority="71" stopIfTrue="1" operator="between">
      <formula>80</formula>
      <formula>100</formula>
    </cfRule>
    <cfRule type="cellIs" dxfId="48" priority="72" stopIfTrue="1" operator="between">
      <formula>50</formula>
      <formula>80</formula>
    </cfRule>
  </conditionalFormatting>
  <conditionalFormatting sqref="AC4">
    <cfRule type="cellIs" dxfId="47" priority="67" stopIfTrue="1" operator="greaterThan">
      <formula>100</formula>
    </cfRule>
    <cfRule type="cellIs" dxfId="46" priority="68" stopIfTrue="1" operator="between">
      <formula>80</formula>
      <formula>100</formula>
    </cfRule>
    <cfRule type="cellIs" dxfId="45" priority="69" stopIfTrue="1" operator="between">
      <formula>50</formula>
      <formula>80</formula>
    </cfRule>
  </conditionalFormatting>
  <conditionalFormatting sqref="AD4">
    <cfRule type="cellIs" dxfId="44" priority="64" stopIfTrue="1" operator="greaterThan">
      <formula>100</formula>
    </cfRule>
    <cfRule type="cellIs" dxfId="43" priority="65" stopIfTrue="1" operator="between">
      <formula>80</formula>
      <formula>100</formula>
    </cfRule>
    <cfRule type="cellIs" dxfId="42" priority="66" stopIfTrue="1" operator="between">
      <formula>50</formula>
      <formula>80</formula>
    </cfRule>
  </conditionalFormatting>
  <conditionalFormatting sqref="AE4">
    <cfRule type="cellIs" dxfId="41" priority="61" stopIfTrue="1" operator="greaterThan">
      <formula>100</formula>
    </cfRule>
    <cfRule type="cellIs" dxfId="40" priority="62" stopIfTrue="1" operator="between">
      <formula>80</formula>
      <formula>100</formula>
    </cfRule>
    <cfRule type="cellIs" dxfId="39" priority="63" stopIfTrue="1" operator="between">
      <formula>50</formula>
      <formula>80</formula>
    </cfRule>
  </conditionalFormatting>
  <conditionalFormatting sqref="AF4">
    <cfRule type="cellIs" dxfId="38" priority="58" stopIfTrue="1" operator="greaterThan">
      <formula>100</formula>
    </cfRule>
    <cfRule type="cellIs" dxfId="37" priority="59" stopIfTrue="1" operator="between">
      <formula>80</formula>
      <formula>100</formula>
    </cfRule>
    <cfRule type="cellIs" dxfId="36" priority="60" stopIfTrue="1" operator="between">
      <formula>50</formula>
      <formula>80</formula>
    </cfRule>
  </conditionalFormatting>
  <conditionalFormatting sqref="AG4">
    <cfRule type="cellIs" dxfId="35" priority="55" stopIfTrue="1" operator="greaterThan">
      <formula>100</formula>
    </cfRule>
    <cfRule type="cellIs" dxfId="34" priority="56" stopIfTrue="1" operator="between">
      <formula>80</formula>
      <formula>100</formula>
    </cfRule>
    <cfRule type="cellIs" dxfId="33" priority="57" stopIfTrue="1" operator="between">
      <formula>50</formula>
      <formula>80</formula>
    </cfRule>
  </conditionalFormatting>
  <conditionalFormatting sqref="B3">
    <cfRule type="cellIs" dxfId="32" priority="52" stopIfTrue="1" operator="greaterThan">
      <formula>100</formula>
    </cfRule>
    <cfRule type="cellIs" dxfId="31" priority="53" stopIfTrue="1" operator="between">
      <formula>80</formula>
      <formula>100</formula>
    </cfRule>
    <cfRule type="cellIs" dxfId="30" priority="54" stopIfTrue="1" operator="between">
      <formula>50</formula>
      <formula>80</formula>
    </cfRule>
  </conditionalFormatting>
  <conditionalFormatting sqref="K4">
    <cfRule type="cellIs" dxfId="29" priority="28" stopIfTrue="1" operator="greaterThan">
      <formula>100</formula>
    </cfRule>
    <cfRule type="cellIs" dxfId="28" priority="29" stopIfTrue="1" operator="between">
      <formula>80</formula>
      <formula>100</formula>
    </cfRule>
    <cfRule type="cellIs" dxfId="27" priority="30" stopIfTrue="1" operator="between">
      <formula>50</formula>
      <formula>80</formula>
    </cfRule>
  </conditionalFormatting>
  <conditionalFormatting sqref="J4">
    <cfRule type="cellIs" dxfId="26" priority="25" stopIfTrue="1" operator="greaterThan">
      <formula>100</formula>
    </cfRule>
    <cfRule type="cellIs" dxfId="25" priority="26" stopIfTrue="1" operator="between">
      <formula>80</formula>
      <formula>100</formula>
    </cfRule>
    <cfRule type="cellIs" dxfId="24" priority="27" stopIfTrue="1" operator="between">
      <formula>50</formula>
      <formula>80</formula>
    </cfRule>
  </conditionalFormatting>
  <conditionalFormatting sqref="I4">
    <cfRule type="cellIs" dxfId="23" priority="22" stopIfTrue="1" operator="greaterThan">
      <formula>100</formula>
    </cfRule>
    <cfRule type="cellIs" dxfId="22" priority="23" stopIfTrue="1" operator="between">
      <formula>80</formula>
      <formula>100</formula>
    </cfRule>
    <cfRule type="cellIs" dxfId="21" priority="24" stopIfTrue="1" operator="between">
      <formula>50</formula>
      <formula>80</formula>
    </cfRule>
  </conditionalFormatting>
  <conditionalFormatting sqref="H4">
    <cfRule type="cellIs" dxfId="20" priority="19" stopIfTrue="1" operator="greaterThan">
      <formula>100</formula>
    </cfRule>
    <cfRule type="cellIs" dxfId="19" priority="20" stopIfTrue="1" operator="between">
      <formula>80</formula>
      <formula>100</formula>
    </cfRule>
    <cfRule type="cellIs" dxfId="18" priority="21" stopIfTrue="1" operator="between">
      <formula>50</formula>
      <formula>80</formula>
    </cfRule>
  </conditionalFormatting>
  <conditionalFormatting sqref="G4">
    <cfRule type="cellIs" dxfId="17" priority="16" stopIfTrue="1" operator="greaterThan">
      <formula>100</formula>
    </cfRule>
    <cfRule type="cellIs" dxfId="16" priority="17" stopIfTrue="1" operator="between">
      <formula>80</formula>
      <formula>100</formula>
    </cfRule>
    <cfRule type="cellIs" dxfId="15" priority="18" stopIfTrue="1" operator="between">
      <formula>50</formula>
      <formula>80</formula>
    </cfRule>
  </conditionalFormatting>
  <conditionalFormatting sqref="F4">
    <cfRule type="cellIs" dxfId="14" priority="13" stopIfTrue="1" operator="greaterThan">
      <formula>100</formula>
    </cfRule>
    <cfRule type="cellIs" dxfId="13" priority="14" stopIfTrue="1" operator="between">
      <formula>80</formula>
      <formula>100</formula>
    </cfRule>
    <cfRule type="cellIs" dxfId="12" priority="15" stopIfTrue="1" operator="between">
      <formula>50</formula>
      <formula>80</formula>
    </cfRule>
  </conditionalFormatting>
  <conditionalFormatting sqref="E4">
    <cfRule type="cellIs" dxfId="11" priority="10" stopIfTrue="1" operator="greaterThan">
      <formula>100</formula>
    </cfRule>
    <cfRule type="cellIs" dxfId="10" priority="11" stopIfTrue="1" operator="between">
      <formula>80</formula>
      <formula>100</formula>
    </cfRule>
    <cfRule type="cellIs" dxfId="9" priority="12" stopIfTrue="1" operator="between">
      <formula>50</formula>
      <formula>80</formula>
    </cfRule>
  </conditionalFormatting>
  <conditionalFormatting sqref="D4">
    <cfRule type="cellIs" dxfId="8" priority="7" stopIfTrue="1" operator="greaterThan">
      <formula>100</formula>
    </cfRule>
    <cfRule type="cellIs" dxfId="7" priority="8" stopIfTrue="1" operator="between">
      <formula>80</formula>
      <formula>100</formula>
    </cfRule>
    <cfRule type="cellIs" dxfId="6" priority="9" stopIfTrue="1" operator="between">
      <formula>50</formula>
      <formula>80</formula>
    </cfRule>
  </conditionalFormatting>
  <conditionalFormatting sqref="C4">
    <cfRule type="cellIs" dxfId="5" priority="4" stopIfTrue="1" operator="greaterThan">
      <formula>100</formula>
    </cfRule>
    <cfRule type="cellIs" dxfId="4" priority="5" stopIfTrue="1" operator="between">
      <formula>80</formula>
      <formula>100</formula>
    </cfRule>
    <cfRule type="cellIs" dxfId="3" priority="6" stopIfTrue="1" operator="between">
      <formula>50</formula>
      <formula>80</formula>
    </cfRule>
  </conditionalFormatting>
  <conditionalFormatting sqref="N4:X4">
    <cfRule type="cellIs" dxfId="2" priority="1" stopIfTrue="1" operator="greaterThan">
      <formula>100</formula>
    </cfRule>
    <cfRule type="cellIs" dxfId="1" priority="2" stopIfTrue="1" operator="between">
      <formula>80</formula>
      <formula>100</formula>
    </cfRule>
    <cfRule type="cellIs" dxfId="0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/>
      <c r="C3" s="14">
        <v>2.8</v>
      </c>
      <c r="D3" s="14">
        <v>1.74</v>
      </c>
      <c r="E3" s="14">
        <v>6.32</v>
      </c>
      <c r="F3" s="14">
        <v>60</v>
      </c>
      <c r="G3" s="14">
        <v>60.1</v>
      </c>
      <c r="H3" s="14">
        <v>60.1</v>
      </c>
      <c r="I3" s="14">
        <v>22</v>
      </c>
      <c r="J3" s="14">
        <v>28.2</v>
      </c>
      <c r="K3" s="14">
        <v>60.1</v>
      </c>
      <c r="L3" s="14">
        <v>60</v>
      </c>
      <c r="M3" s="14">
        <v>52.9</v>
      </c>
      <c r="N3" s="14">
        <v>53</v>
      </c>
      <c r="O3" s="14">
        <v>51.7</v>
      </c>
      <c r="P3" s="14">
        <v>48.5</v>
      </c>
      <c r="Q3" s="14">
        <v>52.3</v>
      </c>
      <c r="R3" s="14">
        <v>58.8</v>
      </c>
      <c r="S3" s="14">
        <v>53.7</v>
      </c>
      <c r="T3" s="14">
        <v>51.7</v>
      </c>
      <c r="U3" s="14">
        <v>53.4</v>
      </c>
      <c r="V3" s="14">
        <v>54</v>
      </c>
      <c r="W3" s="14">
        <v>56.5</v>
      </c>
      <c r="X3" s="14">
        <v>56.1</v>
      </c>
      <c r="Y3" s="14">
        <v>60.1</v>
      </c>
      <c r="Z3" s="14">
        <v>24.1</v>
      </c>
      <c r="AA3" s="14">
        <v>18.100000000000001</v>
      </c>
      <c r="AB3" s="14">
        <v>60</v>
      </c>
      <c r="AC3" s="14">
        <v>54</v>
      </c>
      <c r="AD3" s="14">
        <v>52.8</v>
      </c>
      <c r="AE3" s="14">
        <v>59.2</v>
      </c>
      <c r="AF3" s="14">
        <v>60</v>
      </c>
      <c r="AG3" s="14"/>
      <c r="AH3" s="14"/>
      <c r="AI3" s="14"/>
    </row>
    <row r="4" spans="1:40" s="7" customFormat="1" x14ac:dyDescent="0.25">
      <c r="A4" s="15" t="s">
        <v>17</v>
      </c>
      <c r="B4" s="10">
        <v>81.5</v>
      </c>
      <c r="C4" s="10">
        <v>12.6</v>
      </c>
      <c r="D4" s="10">
        <v>3.18</v>
      </c>
      <c r="E4" s="10">
        <v>28.5</v>
      </c>
      <c r="F4" s="10">
        <v>217</v>
      </c>
      <c r="G4" s="10">
        <v>262</v>
      </c>
      <c r="H4" s="10">
        <v>265</v>
      </c>
      <c r="I4" s="10">
        <v>85.8</v>
      </c>
      <c r="J4" s="10">
        <v>144</v>
      </c>
      <c r="K4" s="10">
        <v>140</v>
      </c>
      <c r="L4" s="10">
        <v>358</v>
      </c>
      <c r="M4" s="10">
        <v>351</v>
      </c>
      <c r="N4" s="10">
        <v>360</v>
      </c>
      <c r="O4" s="10">
        <v>348</v>
      </c>
      <c r="P4" s="10">
        <v>367</v>
      </c>
      <c r="Q4" s="10">
        <v>356</v>
      </c>
      <c r="R4" s="10">
        <v>402</v>
      </c>
      <c r="S4" s="10">
        <v>400</v>
      </c>
      <c r="T4" s="10">
        <v>403</v>
      </c>
      <c r="U4" s="10">
        <v>370</v>
      </c>
      <c r="V4" s="10">
        <v>374</v>
      </c>
      <c r="W4" s="10">
        <v>376</v>
      </c>
      <c r="X4" s="10">
        <v>346</v>
      </c>
      <c r="Y4" s="10">
        <v>190</v>
      </c>
      <c r="Z4" s="10">
        <v>122</v>
      </c>
      <c r="AA4" s="10">
        <v>86.5</v>
      </c>
      <c r="AB4" s="10">
        <v>217</v>
      </c>
      <c r="AC4" s="10">
        <v>425</v>
      </c>
      <c r="AD4" s="10">
        <v>422</v>
      </c>
      <c r="AE4" s="10">
        <v>351</v>
      </c>
      <c r="AF4" s="10">
        <v>290</v>
      </c>
      <c r="AG4" s="10"/>
      <c r="AH4" s="10"/>
      <c r="AI4" s="10">
        <f>SUM(C4:AG4)</f>
        <v>8072.58</v>
      </c>
      <c r="AJ4" s="16">
        <f>AVERAGE(C4:AG4)</f>
        <v>269.08600000000001</v>
      </c>
      <c r="AK4" s="17"/>
    </row>
    <row r="5" spans="1:40" x14ac:dyDescent="0.25">
      <c r="A5" s="13" t="s">
        <v>23</v>
      </c>
      <c r="B5" s="27">
        <f t="shared" ref="B5:AF5" si="0">B6+$A$6</f>
        <v>164295</v>
      </c>
      <c r="C5" s="27">
        <f t="shared" si="0"/>
        <v>164308</v>
      </c>
      <c r="D5" s="27">
        <f t="shared" si="0"/>
        <v>164311</v>
      </c>
      <c r="E5" s="27">
        <f t="shared" si="0"/>
        <v>164340</v>
      </c>
      <c r="F5" s="27">
        <f t="shared" si="0"/>
        <v>164556</v>
      </c>
      <c r="G5" s="27">
        <f t="shared" si="0"/>
        <v>164818</v>
      </c>
      <c r="H5" s="27">
        <f t="shared" si="0"/>
        <v>165083</v>
      </c>
      <c r="I5" s="27">
        <f t="shared" si="0"/>
        <v>165169</v>
      </c>
      <c r="J5" s="27">
        <f t="shared" si="0"/>
        <v>165313</v>
      </c>
      <c r="K5" s="27">
        <f t="shared" si="0"/>
        <v>165453</v>
      </c>
      <c r="L5" s="27">
        <f t="shared" si="0"/>
        <v>165811</v>
      </c>
      <c r="M5" s="27">
        <f t="shared" si="0"/>
        <v>166163</v>
      </c>
      <c r="N5" s="27">
        <f t="shared" si="0"/>
        <v>166522</v>
      </c>
      <c r="O5" s="27">
        <f t="shared" si="0"/>
        <v>166870</v>
      </c>
      <c r="P5" s="27">
        <f t="shared" si="0"/>
        <v>167237</v>
      </c>
      <c r="Q5" s="27">
        <f t="shared" si="0"/>
        <v>167594</v>
      </c>
      <c r="R5" s="27">
        <f t="shared" si="0"/>
        <v>167995</v>
      </c>
      <c r="S5" s="27">
        <f t="shared" si="0"/>
        <v>168396</v>
      </c>
      <c r="T5" s="27">
        <f t="shared" si="0"/>
        <v>168799</v>
      </c>
      <c r="U5" s="27">
        <f t="shared" si="0"/>
        <v>169169</v>
      </c>
      <c r="V5" s="27">
        <f t="shared" si="0"/>
        <v>169543</v>
      </c>
      <c r="W5" s="27">
        <f t="shared" si="0"/>
        <v>169920</v>
      </c>
      <c r="X5" s="27">
        <f t="shared" si="0"/>
        <v>170266</v>
      </c>
      <c r="Y5" s="27">
        <f t="shared" si="0"/>
        <v>170455</v>
      </c>
      <c r="Z5" s="27">
        <f t="shared" si="0"/>
        <v>170577</v>
      </c>
      <c r="AA5" s="27">
        <f t="shared" si="0"/>
        <v>170664</v>
      </c>
      <c r="AB5" s="27">
        <f t="shared" si="0"/>
        <v>170881</v>
      </c>
      <c r="AC5" s="27">
        <f t="shared" si="0"/>
        <v>171307</v>
      </c>
      <c r="AD5" s="27">
        <f t="shared" si="0"/>
        <v>171728</v>
      </c>
      <c r="AE5" s="27">
        <f t="shared" si="0"/>
        <v>172079</v>
      </c>
      <c r="AF5" s="27">
        <f t="shared" si="0"/>
        <v>172369</v>
      </c>
      <c r="AG5" s="27"/>
      <c r="AI5" s="12">
        <f>MAX(C5:AG5)-B5</f>
        <v>8074</v>
      </c>
    </row>
    <row r="6" spans="1:40" x14ac:dyDescent="0.25">
      <c r="A6" s="13">
        <v>150691</v>
      </c>
      <c r="B6" s="12">
        <v>13604</v>
      </c>
      <c r="C6" s="12">
        <v>13617</v>
      </c>
      <c r="D6" s="12">
        <v>13620</v>
      </c>
      <c r="E6" s="12">
        <v>13649</v>
      </c>
      <c r="F6" s="12">
        <v>13865</v>
      </c>
      <c r="G6" s="12">
        <v>14127</v>
      </c>
      <c r="H6" s="27">
        <v>14392</v>
      </c>
      <c r="I6" s="27">
        <v>14478</v>
      </c>
      <c r="J6" s="27">
        <v>14622</v>
      </c>
      <c r="K6" s="27">
        <v>14762</v>
      </c>
      <c r="L6" s="27">
        <v>15120</v>
      </c>
      <c r="M6" s="27">
        <v>15472</v>
      </c>
      <c r="N6" s="27">
        <v>15831</v>
      </c>
      <c r="O6" s="27">
        <v>16179</v>
      </c>
      <c r="P6" s="27">
        <v>16546</v>
      </c>
      <c r="Q6" s="27">
        <v>16903</v>
      </c>
      <c r="R6" s="27">
        <v>17304</v>
      </c>
      <c r="S6" s="27">
        <v>17705</v>
      </c>
      <c r="T6" s="27">
        <v>18108</v>
      </c>
      <c r="U6" s="27">
        <v>18478</v>
      </c>
      <c r="V6" s="27">
        <v>18852</v>
      </c>
      <c r="W6" s="27">
        <v>19229</v>
      </c>
      <c r="X6" s="27">
        <v>19575</v>
      </c>
      <c r="Y6" s="27">
        <v>19764</v>
      </c>
      <c r="Z6" s="27">
        <v>19886</v>
      </c>
      <c r="AA6" s="27">
        <v>19973</v>
      </c>
      <c r="AB6" s="27">
        <v>20190</v>
      </c>
      <c r="AC6" s="27">
        <v>20616</v>
      </c>
      <c r="AD6" s="27">
        <v>21037</v>
      </c>
      <c r="AE6" s="27">
        <v>21388</v>
      </c>
      <c r="AF6" s="27">
        <v>21678</v>
      </c>
      <c r="AG6" s="12"/>
    </row>
    <row r="7" spans="1:40" x14ac:dyDescent="0.25">
      <c r="B7" s="12"/>
      <c r="C7" s="12"/>
      <c r="D7" s="12"/>
      <c r="E7" s="12"/>
      <c r="F7" s="12"/>
      <c r="G7" s="12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8"/>
      <c r="W7" s="28"/>
      <c r="X7" s="28"/>
      <c r="Y7" s="28"/>
      <c r="Z7" s="27"/>
      <c r="AA7" s="27"/>
      <c r="AB7" s="28"/>
      <c r="AC7" s="27"/>
      <c r="AD7" s="27"/>
      <c r="AE7" s="27"/>
      <c r="AF7" s="28"/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B4:AG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5"/>
  <sheetViews>
    <sheetView zoomScaleNormal="100" workbookViewId="0">
      <selection activeCell="AG3" sqref="AG3:AG6"/>
    </sheetView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60</v>
      </c>
      <c r="C3" s="14">
        <v>60.1</v>
      </c>
      <c r="D3" s="14">
        <v>54.9</v>
      </c>
      <c r="E3" s="14">
        <v>60</v>
      </c>
      <c r="F3" s="14">
        <v>60</v>
      </c>
      <c r="G3" s="14">
        <v>15.4</v>
      </c>
      <c r="H3" s="14">
        <v>37.4</v>
      </c>
      <c r="I3" s="14">
        <v>60</v>
      </c>
      <c r="J3" s="14">
        <v>60</v>
      </c>
      <c r="K3" s="14">
        <v>60</v>
      </c>
      <c r="L3" s="14">
        <v>53.3</v>
      </c>
      <c r="M3" s="14">
        <v>50.5</v>
      </c>
      <c r="N3" s="14">
        <v>58.5</v>
      </c>
      <c r="O3" s="14">
        <v>60</v>
      </c>
      <c r="P3" s="14">
        <v>57.1</v>
      </c>
      <c r="Q3" s="14">
        <v>51.1</v>
      </c>
      <c r="R3" s="14">
        <v>59.5</v>
      </c>
      <c r="S3" s="14">
        <v>50.6</v>
      </c>
      <c r="T3" s="14">
        <v>53.1</v>
      </c>
      <c r="U3" s="14">
        <v>60</v>
      </c>
      <c r="V3" s="14">
        <v>49</v>
      </c>
      <c r="W3" s="14">
        <v>52.3</v>
      </c>
      <c r="X3" s="14">
        <v>54.7</v>
      </c>
      <c r="Y3" s="14">
        <v>59.6</v>
      </c>
      <c r="Z3" s="14">
        <v>58.5</v>
      </c>
      <c r="AA3" s="14">
        <v>60</v>
      </c>
      <c r="AB3" s="14">
        <v>60</v>
      </c>
      <c r="AC3" s="14">
        <v>52.6</v>
      </c>
      <c r="AD3" s="14">
        <v>60.1</v>
      </c>
      <c r="AE3" s="14">
        <v>60</v>
      </c>
      <c r="AF3" s="14">
        <v>60.1</v>
      </c>
      <c r="AG3" s="14">
        <v>46.6</v>
      </c>
      <c r="AH3" s="14"/>
      <c r="AI3" s="14"/>
    </row>
    <row r="4" spans="1:40" s="7" customFormat="1" x14ac:dyDescent="0.25">
      <c r="A4" s="15" t="s">
        <v>17</v>
      </c>
      <c r="B4" s="10">
        <v>290</v>
      </c>
      <c r="C4" s="10">
        <v>384</v>
      </c>
      <c r="D4" s="10">
        <v>389</v>
      </c>
      <c r="E4" s="10">
        <v>301</v>
      </c>
      <c r="F4" s="10">
        <v>258</v>
      </c>
      <c r="G4" s="10">
        <v>87.6</v>
      </c>
      <c r="H4" s="10">
        <v>164</v>
      </c>
      <c r="I4" s="10">
        <v>201</v>
      </c>
      <c r="J4" s="10">
        <v>256</v>
      </c>
      <c r="K4" s="10">
        <v>397</v>
      </c>
      <c r="L4" s="10">
        <v>384</v>
      </c>
      <c r="M4" s="10">
        <v>418</v>
      </c>
      <c r="N4" s="10">
        <v>364</v>
      </c>
      <c r="O4" s="10">
        <v>313</v>
      </c>
      <c r="P4" s="10">
        <v>415</v>
      </c>
      <c r="Q4" s="10">
        <v>414</v>
      </c>
      <c r="R4" s="10">
        <v>309</v>
      </c>
      <c r="S4" s="10">
        <v>411</v>
      </c>
      <c r="T4" s="10">
        <v>427</v>
      </c>
      <c r="U4" s="10">
        <v>380</v>
      </c>
      <c r="V4" s="10">
        <v>399</v>
      </c>
      <c r="W4" s="10">
        <v>419</v>
      </c>
      <c r="X4" s="10">
        <v>288</v>
      </c>
      <c r="Y4" s="10">
        <v>255</v>
      </c>
      <c r="Z4" s="10">
        <v>120</v>
      </c>
      <c r="AA4" s="10">
        <v>374</v>
      </c>
      <c r="AB4" s="10">
        <v>428</v>
      </c>
      <c r="AC4" s="10">
        <v>451</v>
      </c>
      <c r="AD4" s="10">
        <v>291</v>
      </c>
      <c r="AE4" s="10">
        <v>345</v>
      </c>
      <c r="AF4" s="10">
        <v>430</v>
      </c>
      <c r="AG4" s="10">
        <v>136</v>
      </c>
      <c r="AH4" s="10"/>
      <c r="AI4" s="10">
        <f>SUM(C4:AG4)</f>
        <v>10208.6</v>
      </c>
      <c r="AJ4" s="16">
        <f>AVERAGE(C4:AG4)</f>
        <v>329.30967741935484</v>
      </c>
      <c r="AK4" s="17"/>
    </row>
    <row r="5" spans="1:40" x14ac:dyDescent="0.25">
      <c r="A5" s="13" t="s">
        <v>23</v>
      </c>
      <c r="B5" s="27">
        <f t="shared" ref="B5:AG5" si="0">B6+$A$6</f>
        <v>172369</v>
      </c>
      <c r="C5" s="27">
        <f t="shared" si="0"/>
        <v>172753</v>
      </c>
      <c r="D5" s="27">
        <f t="shared" si="0"/>
        <v>173141</v>
      </c>
      <c r="E5" s="27">
        <f t="shared" si="0"/>
        <v>173443</v>
      </c>
      <c r="F5" s="27">
        <f t="shared" si="0"/>
        <v>173701</v>
      </c>
      <c r="G5" s="27">
        <f t="shared" si="0"/>
        <v>173788</v>
      </c>
      <c r="H5" s="27">
        <f t="shared" si="0"/>
        <v>173953</v>
      </c>
      <c r="I5" s="27">
        <f t="shared" si="0"/>
        <v>174153</v>
      </c>
      <c r="J5" s="27">
        <f t="shared" si="0"/>
        <v>174410</v>
      </c>
      <c r="K5" s="27">
        <f t="shared" si="0"/>
        <v>174807</v>
      </c>
      <c r="L5" s="27">
        <f t="shared" si="0"/>
        <v>175191</v>
      </c>
      <c r="M5" s="27">
        <f t="shared" si="0"/>
        <v>175609</v>
      </c>
      <c r="N5" s="27">
        <f t="shared" si="0"/>
        <v>175973</v>
      </c>
      <c r="O5" s="27">
        <f t="shared" si="0"/>
        <v>176286</v>
      </c>
      <c r="P5" s="27">
        <f t="shared" si="0"/>
        <v>176700</v>
      </c>
      <c r="Q5" s="27">
        <f t="shared" si="0"/>
        <v>177115</v>
      </c>
      <c r="R5" s="27">
        <f t="shared" si="0"/>
        <v>177424</v>
      </c>
      <c r="S5" s="27">
        <f t="shared" si="0"/>
        <v>177834</v>
      </c>
      <c r="T5" s="27">
        <f t="shared" si="0"/>
        <v>178261</v>
      </c>
      <c r="U5" s="27">
        <f t="shared" si="0"/>
        <v>178641</v>
      </c>
      <c r="V5" s="27">
        <f t="shared" si="0"/>
        <v>179040</v>
      </c>
      <c r="W5" s="27">
        <f t="shared" si="0"/>
        <v>179459</v>
      </c>
      <c r="X5" s="27">
        <f t="shared" si="0"/>
        <v>179747</v>
      </c>
      <c r="Y5" s="27">
        <f t="shared" si="0"/>
        <v>180002</v>
      </c>
      <c r="Z5" s="27">
        <f t="shared" si="0"/>
        <v>180122</v>
      </c>
      <c r="AA5" s="27">
        <f t="shared" si="0"/>
        <v>180496</v>
      </c>
      <c r="AB5" s="27">
        <f t="shared" si="0"/>
        <v>180924</v>
      </c>
      <c r="AC5" s="27">
        <f t="shared" si="0"/>
        <v>181375</v>
      </c>
      <c r="AD5" s="27">
        <f t="shared" si="0"/>
        <v>181667</v>
      </c>
      <c r="AE5" s="27">
        <f t="shared" si="0"/>
        <v>182012</v>
      </c>
      <c r="AF5" s="27">
        <f t="shared" si="0"/>
        <v>182442</v>
      </c>
      <c r="AG5" s="27">
        <f t="shared" si="0"/>
        <v>182578</v>
      </c>
      <c r="AI5" s="12">
        <f>MAX(C5:AG5)-B5</f>
        <v>10209</v>
      </c>
    </row>
    <row r="6" spans="1:40" x14ac:dyDescent="0.25">
      <c r="A6" s="13">
        <v>150691</v>
      </c>
      <c r="B6" s="27">
        <v>21678</v>
      </c>
      <c r="C6" s="12">
        <v>22062</v>
      </c>
      <c r="D6" s="12">
        <v>22450</v>
      </c>
      <c r="E6" s="12">
        <v>22752</v>
      </c>
      <c r="F6" s="12">
        <v>23010</v>
      </c>
      <c r="G6" s="12">
        <v>23097</v>
      </c>
      <c r="H6" s="27">
        <v>23262</v>
      </c>
      <c r="I6" s="27">
        <v>23462</v>
      </c>
      <c r="J6" s="27">
        <v>23719</v>
      </c>
      <c r="K6" s="27">
        <v>24116</v>
      </c>
      <c r="L6" s="27">
        <v>24500</v>
      </c>
      <c r="M6" s="27">
        <v>24918</v>
      </c>
      <c r="N6" s="27">
        <v>25282</v>
      </c>
      <c r="O6" s="27">
        <v>25595</v>
      </c>
      <c r="P6" s="27">
        <v>26009</v>
      </c>
      <c r="Q6" s="27">
        <v>26424</v>
      </c>
      <c r="R6" s="27">
        <v>26733</v>
      </c>
      <c r="S6" s="27">
        <v>27143</v>
      </c>
      <c r="T6" s="27">
        <v>27570</v>
      </c>
      <c r="U6" s="27">
        <v>27950</v>
      </c>
      <c r="V6" s="27">
        <v>28349</v>
      </c>
      <c r="W6" s="27">
        <v>28768</v>
      </c>
      <c r="X6" s="27">
        <v>29056</v>
      </c>
      <c r="Y6" s="27">
        <v>29311</v>
      </c>
      <c r="Z6" s="27">
        <v>29431</v>
      </c>
      <c r="AA6" s="27">
        <v>29805</v>
      </c>
      <c r="AB6" s="27">
        <v>30233</v>
      </c>
      <c r="AC6" s="27">
        <v>30684</v>
      </c>
      <c r="AD6" s="27">
        <v>30976</v>
      </c>
      <c r="AE6" s="27">
        <v>31321</v>
      </c>
      <c r="AF6" s="27">
        <v>31751</v>
      </c>
      <c r="AG6" s="12">
        <v>31887</v>
      </c>
    </row>
    <row r="7" spans="1:40" x14ac:dyDescent="0.25">
      <c r="B7" s="12"/>
      <c r="C7" s="12"/>
      <c r="D7" s="12"/>
      <c r="E7" s="12"/>
      <c r="F7" s="12"/>
      <c r="G7" s="12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8"/>
      <c r="W7" s="28"/>
      <c r="X7" s="28"/>
      <c r="Y7" s="28"/>
      <c r="Z7" s="27"/>
      <c r="AA7" s="27"/>
      <c r="AB7" s="28"/>
      <c r="AC7" s="27"/>
      <c r="AD7" s="27"/>
      <c r="AE7" s="27"/>
      <c r="AF7" s="28"/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  <row r="54" spans="5:33" x14ac:dyDescent="0.25"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</row>
    <row r="55" spans="5:33" x14ac:dyDescent="0.25"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</row>
  </sheetData>
  <conditionalFormatting sqref="B4:AG4">
    <cfRule type="colorScale" priority="2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46.6</v>
      </c>
      <c r="C3" s="14">
        <v>54.9</v>
      </c>
      <c r="D3" s="14">
        <v>60.1</v>
      </c>
      <c r="E3" s="14">
        <v>60</v>
      </c>
      <c r="F3" s="14">
        <v>51.8</v>
      </c>
      <c r="G3" s="14">
        <v>60</v>
      </c>
      <c r="H3" s="14">
        <v>60</v>
      </c>
      <c r="I3" s="14">
        <v>60.2</v>
      </c>
      <c r="J3" s="14">
        <v>60.1</v>
      </c>
      <c r="K3" s="14">
        <v>60</v>
      </c>
      <c r="L3" s="14">
        <v>60.1</v>
      </c>
      <c r="M3" s="14">
        <v>52.8</v>
      </c>
      <c r="N3" s="14">
        <v>57.8</v>
      </c>
      <c r="O3" s="14">
        <v>60</v>
      </c>
      <c r="P3" s="14">
        <v>52.7</v>
      </c>
      <c r="Q3" s="14">
        <v>55.6</v>
      </c>
      <c r="R3" s="14">
        <v>60.1</v>
      </c>
      <c r="S3" s="14">
        <v>50.6</v>
      </c>
      <c r="T3" s="14">
        <v>48.9</v>
      </c>
      <c r="U3" s="14">
        <v>49.3</v>
      </c>
      <c r="V3" s="14">
        <v>50.2</v>
      </c>
      <c r="W3" s="14">
        <v>54.1</v>
      </c>
      <c r="X3" s="14">
        <v>60</v>
      </c>
      <c r="Y3" s="14">
        <v>60</v>
      </c>
      <c r="Z3" s="14">
        <v>56.7</v>
      </c>
      <c r="AA3" s="14">
        <v>58.6</v>
      </c>
      <c r="AB3" s="14">
        <v>60</v>
      </c>
      <c r="AC3" s="14">
        <v>55.3</v>
      </c>
      <c r="AD3" s="14">
        <v>36.9</v>
      </c>
      <c r="AE3" s="14">
        <v>60</v>
      </c>
      <c r="AF3" s="14">
        <v>60</v>
      </c>
      <c r="AG3" s="14"/>
      <c r="AH3" s="14"/>
      <c r="AI3" s="14"/>
    </row>
    <row r="4" spans="1:40" s="7" customFormat="1" x14ac:dyDescent="0.25">
      <c r="A4" s="15" t="s">
        <v>17</v>
      </c>
      <c r="B4" s="10">
        <v>136</v>
      </c>
      <c r="C4" s="10">
        <v>200</v>
      </c>
      <c r="D4" s="10">
        <v>401</v>
      </c>
      <c r="E4" s="10">
        <v>249</v>
      </c>
      <c r="F4" s="10">
        <v>423</v>
      </c>
      <c r="G4" s="10">
        <v>203</v>
      </c>
      <c r="H4" s="10">
        <v>368</v>
      </c>
      <c r="I4" s="10">
        <v>256</v>
      </c>
      <c r="J4" s="10">
        <v>261</v>
      </c>
      <c r="K4" s="10">
        <v>213</v>
      </c>
      <c r="L4" s="10">
        <v>434</v>
      </c>
      <c r="M4" s="10">
        <v>461</v>
      </c>
      <c r="N4" s="10">
        <v>440</v>
      </c>
      <c r="O4" s="10">
        <v>348</v>
      </c>
      <c r="P4" s="10">
        <v>450</v>
      </c>
      <c r="Q4" s="10">
        <v>378</v>
      </c>
      <c r="R4" s="10">
        <v>392</v>
      </c>
      <c r="S4" s="10">
        <v>421</v>
      </c>
      <c r="T4" s="10">
        <v>427</v>
      </c>
      <c r="U4" s="10">
        <v>434</v>
      </c>
      <c r="V4" s="10">
        <v>431</v>
      </c>
      <c r="W4" s="10">
        <v>342</v>
      </c>
      <c r="X4" s="10">
        <v>264</v>
      </c>
      <c r="Y4" s="10">
        <v>352</v>
      </c>
      <c r="Z4" s="10">
        <v>173</v>
      </c>
      <c r="AA4" s="10">
        <v>428</v>
      </c>
      <c r="AB4" s="10">
        <v>418</v>
      </c>
      <c r="AC4" s="10">
        <v>103</v>
      </c>
      <c r="AD4" s="10">
        <v>136</v>
      </c>
      <c r="AE4" s="10">
        <v>409</v>
      </c>
      <c r="AF4" s="10">
        <v>296</v>
      </c>
      <c r="AG4" s="10"/>
      <c r="AH4" s="10"/>
      <c r="AI4" s="10">
        <f>SUM(C4:AG4)</f>
        <v>10111</v>
      </c>
      <c r="AJ4" s="16">
        <f>AVERAGE(C4:AG4)</f>
        <v>337.03333333333336</v>
      </c>
      <c r="AK4" s="17"/>
    </row>
    <row r="5" spans="1:40" x14ac:dyDescent="0.25">
      <c r="A5" s="13" t="s">
        <v>23</v>
      </c>
      <c r="B5" s="27">
        <f t="shared" ref="B5" si="0">B6+$A$6</f>
        <v>182578</v>
      </c>
      <c r="C5" s="27">
        <f t="shared" ref="C5:AF5" si="1">C6+$A$6</f>
        <v>182777</v>
      </c>
      <c r="D5" s="27">
        <f t="shared" si="1"/>
        <v>183178</v>
      </c>
      <c r="E5" s="27">
        <f t="shared" si="1"/>
        <v>183427</v>
      </c>
      <c r="F5" s="27">
        <f t="shared" si="1"/>
        <v>183851</v>
      </c>
      <c r="G5" s="27">
        <f t="shared" si="1"/>
        <v>184054</v>
      </c>
      <c r="H5" s="27">
        <f t="shared" si="1"/>
        <v>184422</v>
      </c>
      <c r="I5" s="27">
        <f t="shared" si="1"/>
        <v>184678</v>
      </c>
      <c r="J5" s="27">
        <f t="shared" si="1"/>
        <v>184939</v>
      </c>
      <c r="K5" s="27">
        <f t="shared" si="1"/>
        <v>185151</v>
      </c>
      <c r="L5" s="27">
        <f t="shared" si="1"/>
        <v>185585</v>
      </c>
      <c r="M5" s="27">
        <f t="shared" si="1"/>
        <v>186047</v>
      </c>
      <c r="N5" s="27">
        <f t="shared" si="1"/>
        <v>186487</v>
      </c>
      <c r="O5" s="27">
        <f t="shared" si="1"/>
        <v>186835</v>
      </c>
      <c r="P5" s="27">
        <f t="shared" si="1"/>
        <v>187285</v>
      </c>
      <c r="Q5" s="27">
        <f t="shared" si="1"/>
        <v>187664</v>
      </c>
      <c r="R5" s="27">
        <f t="shared" si="1"/>
        <v>188056</v>
      </c>
      <c r="S5" s="27">
        <f t="shared" si="1"/>
        <v>188477</v>
      </c>
      <c r="T5" s="27">
        <f t="shared" si="1"/>
        <v>188904</v>
      </c>
      <c r="U5" s="27">
        <f t="shared" si="1"/>
        <v>189338</v>
      </c>
      <c r="V5" s="27">
        <f t="shared" si="1"/>
        <v>189770</v>
      </c>
      <c r="W5" s="27">
        <f t="shared" si="1"/>
        <v>190112</v>
      </c>
      <c r="X5" s="27">
        <f t="shared" si="1"/>
        <v>190376</v>
      </c>
      <c r="Y5" s="27">
        <f t="shared" si="1"/>
        <v>190727</v>
      </c>
      <c r="Z5" s="27">
        <f t="shared" si="1"/>
        <v>190900</v>
      </c>
      <c r="AA5" s="27">
        <f t="shared" si="1"/>
        <v>191328</v>
      </c>
      <c r="AB5" s="27">
        <f t="shared" si="1"/>
        <v>191746</v>
      </c>
      <c r="AC5" s="27">
        <f t="shared" si="1"/>
        <v>191850</v>
      </c>
      <c r="AD5" s="27">
        <f t="shared" si="1"/>
        <v>191986</v>
      </c>
      <c r="AE5" s="27">
        <f t="shared" si="1"/>
        <v>192396</v>
      </c>
      <c r="AF5" s="27">
        <f t="shared" si="1"/>
        <v>192692</v>
      </c>
      <c r="AG5" s="27"/>
      <c r="AI5" s="12">
        <f>MAX(C5:AG5)-B5</f>
        <v>10114</v>
      </c>
    </row>
    <row r="6" spans="1:40" x14ac:dyDescent="0.25">
      <c r="A6" s="13">
        <v>150691</v>
      </c>
      <c r="B6" s="12">
        <v>31887</v>
      </c>
      <c r="C6" s="12">
        <v>32086</v>
      </c>
      <c r="D6" s="12">
        <v>32487</v>
      </c>
      <c r="E6" s="12">
        <v>32736</v>
      </c>
      <c r="F6" s="12">
        <v>33160</v>
      </c>
      <c r="G6" s="12">
        <v>33363</v>
      </c>
      <c r="H6" s="27">
        <v>33731</v>
      </c>
      <c r="I6" s="27">
        <v>33987</v>
      </c>
      <c r="J6" s="27">
        <v>34248</v>
      </c>
      <c r="K6" s="27">
        <v>34460</v>
      </c>
      <c r="L6" s="27">
        <v>34894</v>
      </c>
      <c r="M6" s="27">
        <v>35356</v>
      </c>
      <c r="N6" s="27">
        <v>35796</v>
      </c>
      <c r="O6" s="27">
        <v>36144</v>
      </c>
      <c r="P6" s="27">
        <v>36594</v>
      </c>
      <c r="Q6" s="27">
        <v>36973</v>
      </c>
      <c r="R6" s="27">
        <v>37365</v>
      </c>
      <c r="S6" s="27">
        <v>37786</v>
      </c>
      <c r="T6" s="27">
        <v>38213</v>
      </c>
      <c r="U6" s="27">
        <v>38647</v>
      </c>
      <c r="V6" s="27">
        <v>39079</v>
      </c>
      <c r="W6" s="27">
        <v>39421</v>
      </c>
      <c r="X6" s="27">
        <v>39685</v>
      </c>
      <c r="Y6" s="27">
        <v>40036</v>
      </c>
      <c r="Z6" s="27">
        <v>40209</v>
      </c>
      <c r="AA6" s="27">
        <v>40637</v>
      </c>
      <c r="AB6" s="27">
        <v>41055</v>
      </c>
      <c r="AC6" s="27">
        <v>41159</v>
      </c>
      <c r="AD6" s="27">
        <v>41295</v>
      </c>
      <c r="AE6" s="27">
        <v>41705</v>
      </c>
      <c r="AF6" s="27">
        <v>42001</v>
      </c>
      <c r="AG6" s="12"/>
    </row>
    <row r="7" spans="1:40" x14ac:dyDescent="0.25">
      <c r="B7" s="12"/>
      <c r="C7" s="12"/>
      <c r="D7" s="12"/>
      <c r="E7" s="12"/>
      <c r="F7" s="12"/>
      <c r="G7" s="12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8"/>
      <c r="W7" s="28"/>
      <c r="X7" s="28"/>
      <c r="Y7" s="28"/>
      <c r="Z7" s="27"/>
      <c r="AA7" s="27"/>
      <c r="AB7" s="28"/>
      <c r="AC7" s="27"/>
      <c r="AD7" s="27"/>
      <c r="AE7" s="27"/>
      <c r="AF7" s="28"/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B4:M4 O4:AB4 AD4:AG4">
    <cfRule type="colorScale" priority="7">
      <colorScale>
        <cfvo type="num" val="0"/>
        <cfvo type="max"/>
        <color theme="0"/>
        <color rgb="FF00B050"/>
      </colorScale>
    </cfRule>
  </conditionalFormatting>
  <conditionalFormatting sqref="N4">
    <cfRule type="colorScale" priority="2">
      <colorScale>
        <cfvo type="num" val="0"/>
        <cfvo type="max"/>
        <color theme="0"/>
        <color rgb="FF00B050"/>
      </colorScale>
    </cfRule>
  </conditionalFormatting>
  <conditionalFormatting sqref="AC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15</v>
      </c>
      <c r="C3" s="14">
        <v>14.393000000000001</v>
      </c>
      <c r="D3" s="14">
        <v>15</v>
      </c>
      <c r="E3" s="14">
        <v>10.002000000000001</v>
      </c>
      <c r="F3" s="14">
        <v>15</v>
      </c>
      <c r="G3" s="14">
        <v>15</v>
      </c>
      <c r="H3" s="14">
        <v>14.957000000000001</v>
      </c>
      <c r="I3" s="14">
        <v>15</v>
      </c>
      <c r="J3" s="14">
        <v>15</v>
      </c>
      <c r="K3" s="14">
        <v>15</v>
      </c>
      <c r="L3" s="14">
        <v>14.962</v>
      </c>
      <c r="M3" s="14">
        <v>14.484</v>
      </c>
      <c r="N3" s="14">
        <v>14.382999999999999</v>
      </c>
      <c r="O3" s="14">
        <v>13.792999999999999</v>
      </c>
      <c r="P3" s="14">
        <v>13.935</v>
      </c>
      <c r="Q3" s="14">
        <v>14.084</v>
      </c>
      <c r="R3" s="14">
        <v>13.813000000000001</v>
      </c>
      <c r="S3" s="14">
        <v>15</v>
      </c>
      <c r="T3" s="14">
        <v>15</v>
      </c>
      <c r="U3" s="14">
        <v>15</v>
      </c>
      <c r="V3" s="14">
        <v>15</v>
      </c>
      <c r="W3" s="14">
        <v>13.609</v>
      </c>
      <c r="X3" s="14">
        <v>13.593</v>
      </c>
      <c r="Y3" s="14">
        <v>14.904</v>
      </c>
      <c r="Z3" s="14">
        <v>15</v>
      </c>
      <c r="AA3" s="14">
        <v>15</v>
      </c>
      <c r="AB3" s="14">
        <v>14.938000000000001</v>
      </c>
      <c r="AC3" s="14">
        <v>13.185</v>
      </c>
      <c r="AD3" s="14">
        <v>15</v>
      </c>
      <c r="AE3" s="14">
        <v>15</v>
      </c>
      <c r="AF3" s="14">
        <v>15</v>
      </c>
      <c r="AG3" s="14">
        <v>13.893000000000001</v>
      </c>
      <c r="AH3" s="14"/>
      <c r="AI3" s="14"/>
    </row>
    <row r="4" spans="1:40" s="7" customFormat="1" x14ac:dyDescent="0.25">
      <c r="A4" s="15" t="s">
        <v>17</v>
      </c>
      <c r="B4" s="18">
        <v>120.5</v>
      </c>
      <c r="C4" s="18">
        <v>121.3</v>
      </c>
      <c r="D4" s="18">
        <v>90.6</v>
      </c>
      <c r="E4" s="18">
        <v>31.9</v>
      </c>
      <c r="F4" s="18">
        <v>61.7</v>
      </c>
      <c r="G4" s="18">
        <v>88</v>
      </c>
      <c r="H4" s="18">
        <v>117.8</v>
      </c>
      <c r="I4" s="18">
        <v>115.6</v>
      </c>
      <c r="J4" s="18">
        <v>89</v>
      </c>
      <c r="K4" s="18">
        <v>78.599999999999994</v>
      </c>
      <c r="L4" s="18">
        <v>76.5</v>
      </c>
      <c r="M4" s="18">
        <v>118.3</v>
      </c>
      <c r="N4" s="18">
        <v>118.4</v>
      </c>
      <c r="O4" s="18">
        <v>113.1</v>
      </c>
      <c r="P4" s="18">
        <v>115.5</v>
      </c>
      <c r="Q4" s="18">
        <v>115.2</v>
      </c>
      <c r="R4" s="18">
        <v>111.8</v>
      </c>
      <c r="S4" s="18">
        <v>57.4</v>
      </c>
      <c r="T4" s="18">
        <v>63</v>
      </c>
      <c r="U4" s="18">
        <v>84.7</v>
      </c>
      <c r="V4" s="18">
        <v>98.9</v>
      </c>
      <c r="W4" s="18">
        <v>113.6</v>
      </c>
      <c r="X4" s="18">
        <v>109.4</v>
      </c>
      <c r="Y4" s="18">
        <v>95.9</v>
      </c>
      <c r="Z4" s="18">
        <v>85.1</v>
      </c>
      <c r="AA4" s="18">
        <v>90.4</v>
      </c>
      <c r="AB4" s="18">
        <v>102.2</v>
      </c>
      <c r="AC4" s="18">
        <v>106.5</v>
      </c>
      <c r="AD4" s="18">
        <f>AD5-AC5</f>
        <v>76</v>
      </c>
      <c r="AE4" s="18">
        <v>29.8</v>
      </c>
      <c r="AF4" s="18">
        <v>103.2</v>
      </c>
      <c r="AG4" s="18">
        <v>114.4</v>
      </c>
      <c r="AH4" s="18"/>
      <c r="AI4" s="18">
        <f>SUM(C4:AG4)</f>
        <v>2893.8</v>
      </c>
      <c r="AJ4" s="16">
        <f>AVERAGE(C4:AG4)</f>
        <v>93.348387096774204</v>
      </c>
      <c r="AK4" s="17"/>
    </row>
    <row r="5" spans="1:40" x14ac:dyDescent="0.25">
      <c r="A5" s="13" t="s">
        <v>23</v>
      </c>
      <c r="B5" s="12">
        <v>11807</v>
      </c>
      <c r="C5">
        <v>11929</v>
      </c>
      <c r="D5">
        <v>12019</v>
      </c>
      <c r="E5">
        <v>12051</v>
      </c>
      <c r="F5" s="12">
        <v>12113</v>
      </c>
      <c r="G5" s="12">
        <v>12201</v>
      </c>
      <c r="H5" s="12">
        <v>12319</v>
      </c>
      <c r="I5" s="12">
        <v>12435</v>
      </c>
      <c r="J5" s="12">
        <v>12524</v>
      </c>
      <c r="K5" s="12">
        <v>12602</v>
      </c>
      <c r="L5" s="12">
        <v>12679</v>
      </c>
      <c r="M5" s="12">
        <v>12797</v>
      </c>
      <c r="N5" s="12">
        <v>12916</v>
      </c>
      <c r="O5" s="12">
        <v>13029</v>
      </c>
      <c r="P5" s="12">
        <v>13144</v>
      </c>
      <c r="Q5" s="12">
        <v>13260</v>
      </c>
      <c r="R5" s="12">
        <v>13371</v>
      </c>
      <c r="S5" s="12">
        <v>13429</v>
      </c>
      <c r="T5" s="12">
        <v>13492</v>
      </c>
      <c r="U5" s="12">
        <v>13577</v>
      </c>
      <c r="V5" s="12">
        <v>13676</v>
      </c>
      <c r="W5" s="12">
        <v>13789</v>
      </c>
      <c r="X5" s="12">
        <v>13899</v>
      </c>
      <c r="Y5" s="12">
        <v>13995</v>
      </c>
      <c r="Z5" s="12">
        <v>14080</v>
      </c>
      <c r="AA5" s="12">
        <v>14170</v>
      </c>
      <c r="AB5" s="12">
        <v>14272</v>
      </c>
      <c r="AC5" s="12">
        <v>14379</v>
      </c>
      <c r="AD5" s="12">
        <v>14455</v>
      </c>
      <c r="AE5" s="12">
        <v>14485</v>
      </c>
      <c r="AF5" s="12">
        <v>14588</v>
      </c>
      <c r="AG5" s="12">
        <v>14703</v>
      </c>
      <c r="AI5" s="12">
        <f>MAX(C5:AG5)-B5</f>
        <v>2896</v>
      </c>
    </row>
  </sheetData>
  <sheetProtection selectLockedCells="1" selectUnlockedCells="1"/>
  <phoneticPr fontId="0" type="noConversion"/>
  <conditionalFormatting sqref="B6:AG6">
    <cfRule type="cellIs" dxfId="3551" priority="1" stopIfTrue="1" operator="greaterThan">
      <formula>17</formula>
    </cfRule>
    <cfRule type="cellIs" dxfId="3550" priority="2" stopIfTrue="1" operator="between">
      <formula>10</formula>
      <formula>15</formula>
    </cfRule>
    <cfRule type="cellIs" dxfId="3549" priority="3" stopIfTrue="1" operator="between">
      <formula>15</formula>
      <formula>17</formula>
    </cfRule>
  </conditionalFormatting>
  <conditionalFormatting sqref="B4:AG4">
    <cfRule type="cellIs" dxfId="3548" priority="4" stopIfTrue="1" operator="greaterThan">
      <formula>50</formula>
    </cfRule>
    <cfRule type="cellIs" dxfId="3547" priority="5" stopIfTrue="1" operator="between">
      <formula>25</formula>
      <formula>35</formula>
    </cfRule>
    <cfRule type="cellIs" dxfId="3546" priority="6" stopIfTrue="1" operator="between">
      <formula>35</formula>
      <formula>50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60</v>
      </c>
      <c r="C3" s="14">
        <v>60</v>
      </c>
      <c r="D3" s="14">
        <v>52.6</v>
      </c>
      <c r="E3" s="14">
        <v>60.1</v>
      </c>
      <c r="F3" s="14">
        <v>60</v>
      </c>
      <c r="G3" s="14">
        <v>60.2</v>
      </c>
      <c r="H3" s="14">
        <v>54.7</v>
      </c>
      <c r="I3" s="14">
        <v>60.1</v>
      </c>
      <c r="J3" s="14">
        <v>60</v>
      </c>
      <c r="K3" s="14">
        <v>53.9</v>
      </c>
      <c r="L3" s="14">
        <v>54.4</v>
      </c>
      <c r="M3" s="14">
        <v>53.1</v>
      </c>
      <c r="N3" s="14">
        <v>53.2</v>
      </c>
      <c r="O3" s="14">
        <v>50.7</v>
      </c>
      <c r="P3" s="14">
        <v>54.8</v>
      </c>
      <c r="Q3" s="14">
        <v>60</v>
      </c>
      <c r="R3" s="14">
        <v>50.6</v>
      </c>
      <c r="S3" s="14">
        <v>51.6</v>
      </c>
      <c r="T3" s="14">
        <v>49.6</v>
      </c>
      <c r="U3" s="14">
        <v>49</v>
      </c>
      <c r="V3" s="14">
        <v>56.5</v>
      </c>
      <c r="W3" s="14">
        <v>60.1</v>
      </c>
      <c r="X3" s="14">
        <v>48.7</v>
      </c>
      <c r="Y3" s="14">
        <v>59.4</v>
      </c>
      <c r="Z3" s="14">
        <v>49.9</v>
      </c>
      <c r="AA3" s="14">
        <v>57.4</v>
      </c>
      <c r="AB3" s="14">
        <v>60.1</v>
      </c>
      <c r="AC3" s="14">
        <v>60</v>
      </c>
      <c r="AD3" s="14">
        <v>56</v>
      </c>
      <c r="AE3" s="14">
        <v>50.2</v>
      </c>
      <c r="AF3" s="14">
        <v>60.1</v>
      </c>
      <c r="AG3" s="14">
        <v>57.6</v>
      </c>
      <c r="AH3" s="14"/>
      <c r="AI3" s="14"/>
    </row>
    <row r="4" spans="1:40" s="7" customFormat="1" x14ac:dyDescent="0.25">
      <c r="A4" s="15" t="s">
        <v>17</v>
      </c>
      <c r="B4" s="10">
        <v>296</v>
      </c>
      <c r="C4" s="10">
        <v>183</v>
      </c>
      <c r="D4" s="10">
        <v>457</v>
      </c>
      <c r="E4" s="10">
        <v>434</v>
      </c>
      <c r="F4" s="10">
        <v>266</v>
      </c>
      <c r="G4" s="10">
        <v>389</v>
      </c>
      <c r="H4" s="10">
        <v>444</v>
      </c>
      <c r="I4" s="10">
        <v>419</v>
      </c>
      <c r="J4" s="10">
        <v>445</v>
      </c>
      <c r="K4" s="10">
        <v>449</v>
      </c>
      <c r="L4" s="10">
        <v>438</v>
      </c>
      <c r="M4" s="10">
        <v>453</v>
      </c>
      <c r="N4" s="10">
        <v>444</v>
      </c>
      <c r="O4" s="10">
        <v>431</v>
      </c>
      <c r="P4" s="10">
        <v>408</v>
      </c>
      <c r="Q4" s="10">
        <v>394</v>
      </c>
      <c r="R4" s="10">
        <v>430</v>
      </c>
      <c r="S4" s="10">
        <v>433</v>
      </c>
      <c r="T4" s="10">
        <v>423</v>
      </c>
      <c r="U4" s="10">
        <v>405</v>
      </c>
      <c r="V4" s="10">
        <v>203</v>
      </c>
      <c r="W4" s="10">
        <v>355</v>
      </c>
      <c r="X4" s="10">
        <v>402</v>
      </c>
      <c r="Y4" s="10">
        <v>310</v>
      </c>
      <c r="Z4" s="10">
        <v>414</v>
      </c>
      <c r="AA4" s="10">
        <v>374</v>
      </c>
      <c r="AB4" s="10">
        <v>248</v>
      </c>
      <c r="AC4" s="10">
        <v>280</v>
      </c>
      <c r="AD4" s="10">
        <v>372</v>
      </c>
      <c r="AE4" s="10">
        <v>140</v>
      </c>
      <c r="AF4" s="10">
        <v>406</v>
      </c>
      <c r="AG4" s="10">
        <v>391</v>
      </c>
      <c r="AH4" s="10"/>
      <c r="AI4" s="10">
        <f>SUM(C4:AG4)</f>
        <v>11640</v>
      </c>
      <c r="AJ4" s="16">
        <f>AVERAGE(C4:AG4)</f>
        <v>375.48387096774195</v>
      </c>
      <c r="AK4" s="17"/>
    </row>
    <row r="5" spans="1:40" x14ac:dyDescent="0.25">
      <c r="A5" s="13" t="s">
        <v>23</v>
      </c>
      <c r="B5" s="27">
        <f t="shared" ref="B5:AG5" si="0">B6+$A$6</f>
        <v>192692</v>
      </c>
      <c r="C5" s="27">
        <f t="shared" si="0"/>
        <v>192875</v>
      </c>
      <c r="D5" s="27">
        <f t="shared" si="0"/>
        <v>193332</v>
      </c>
      <c r="E5" s="27">
        <f t="shared" si="0"/>
        <v>193767</v>
      </c>
      <c r="F5" s="27">
        <f t="shared" si="0"/>
        <v>193932</v>
      </c>
      <c r="G5" s="27">
        <f t="shared" si="0"/>
        <v>194422</v>
      </c>
      <c r="H5" s="27">
        <f t="shared" si="0"/>
        <v>194867</v>
      </c>
      <c r="I5" s="27">
        <f t="shared" si="0"/>
        <v>195286</v>
      </c>
      <c r="J5" s="27">
        <f t="shared" si="0"/>
        <v>195732</v>
      </c>
      <c r="K5" s="27">
        <f t="shared" si="0"/>
        <v>196181</v>
      </c>
      <c r="L5" s="27">
        <f t="shared" si="0"/>
        <v>196620</v>
      </c>
      <c r="M5" s="27">
        <f t="shared" si="0"/>
        <v>197072</v>
      </c>
      <c r="N5" s="27">
        <f t="shared" si="0"/>
        <v>197517</v>
      </c>
      <c r="O5" s="27">
        <f t="shared" si="0"/>
        <v>197948</v>
      </c>
      <c r="P5" s="27">
        <f t="shared" si="0"/>
        <v>198356</v>
      </c>
      <c r="Q5" s="27">
        <f t="shared" si="0"/>
        <v>198751</v>
      </c>
      <c r="R5" s="27">
        <f t="shared" si="0"/>
        <v>199181</v>
      </c>
      <c r="S5" s="27">
        <f t="shared" si="0"/>
        <v>199613</v>
      </c>
      <c r="T5" s="27">
        <f t="shared" si="0"/>
        <v>200037</v>
      </c>
      <c r="U5" s="27">
        <f t="shared" si="0"/>
        <v>200441</v>
      </c>
      <c r="V5" s="27">
        <f t="shared" si="0"/>
        <v>200644</v>
      </c>
      <c r="W5" s="27">
        <f t="shared" si="0"/>
        <v>200999</v>
      </c>
      <c r="X5" s="27">
        <f t="shared" si="0"/>
        <v>201402</v>
      </c>
      <c r="Y5" s="27">
        <f t="shared" si="0"/>
        <v>201712</v>
      </c>
      <c r="Z5" s="27">
        <f t="shared" si="0"/>
        <v>202126</v>
      </c>
      <c r="AA5" s="27">
        <f t="shared" si="0"/>
        <v>202499</v>
      </c>
      <c r="AB5" s="27">
        <f t="shared" si="0"/>
        <v>202747</v>
      </c>
      <c r="AC5" s="27">
        <f t="shared" si="0"/>
        <v>203027</v>
      </c>
      <c r="AD5" s="27">
        <f t="shared" si="0"/>
        <v>203400</v>
      </c>
      <c r="AE5" s="27">
        <f t="shared" si="0"/>
        <v>203539</v>
      </c>
      <c r="AF5" s="27">
        <f t="shared" si="0"/>
        <v>203945</v>
      </c>
      <c r="AG5" s="27">
        <f t="shared" si="0"/>
        <v>204336</v>
      </c>
      <c r="AI5" s="12">
        <f>MAX(C5:AG5)-B5</f>
        <v>11644</v>
      </c>
    </row>
    <row r="6" spans="1:40" x14ac:dyDescent="0.25">
      <c r="A6" s="13">
        <v>150691</v>
      </c>
      <c r="B6" s="27">
        <v>42001</v>
      </c>
      <c r="C6" s="12">
        <v>42184</v>
      </c>
      <c r="D6" s="12">
        <v>42641</v>
      </c>
      <c r="E6" s="12">
        <v>43076</v>
      </c>
      <c r="F6" s="12">
        <v>43241</v>
      </c>
      <c r="G6" s="12">
        <v>43731</v>
      </c>
      <c r="H6" s="27">
        <v>44176</v>
      </c>
      <c r="I6" s="27">
        <v>44595</v>
      </c>
      <c r="J6" s="27">
        <v>45041</v>
      </c>
      <c r="K6" s="27">
        <v>45490</v>
      </c>
      <c r="L6" s="27">
        <v>45929</v>
      </c>
      <c r="M6" s="27">
        <v>46381</v>
      </c>
      <c r="N6" s="27">
        <v>46826</v>
      </c>
      <c r="O6" s="27">
        <v>47257</v>
      </c>
      <c r="P6" s="27">
        <v>47665</v>
      </c>
      <c r="Q6" s="27">
        <v>48060</v>
      </c>
      <c r="R6" s="27">
        <v>48490</v>
      </c>
      <c r="S6" s="27">
        <v>48922</v>
      </c>
      <c r="T6" s="27">
        <v>49346</v>
      </c>
      <c r="U6" s="27">
        <v>49750</v>
      </c>
      <c r="V6" s="27">
        <v>49953</v>
      </c>
      <c r="W6" s="27">
        <v>50308</v>
      </c>
      <c r="X6" s="27">
        <v>50711</v>
      </c>
      <c r="Y6" s="27">
        <v>51021</v>
      </c>
      <c r="Z6" s="27">
        <v>51435</v>
      </c>
      <c r="AA6" s="27">
        <v>51808</v>
      </c>
      <c r="AB6" s="27">
        <v>52056</v>
      </c>
      <c r="AC6" s="27">
        <v>52336</v>
      </c>
      <c r="AD6" s="27">
        <v>52709</v>
      </c>
      <c r="AE6" s="27">
        <v>52848</v>
      </c>
      <c r="AF6" s="27">
        <v>53254</v>
      </c>
      <c r="AG6" s="12">
        <v>53645</v>
      </c>
    </row>
    <row r="7" spans="1:40" x14ac:dyDescent="0.25">
      <c r="B7" s="12"/>
      <c r="C7" s="12"/>
      <c r="D7" s="12"/>
      <c r="E7" s="12"/>
      <c r="F7" s="12"/>
      <c r="G7" s="12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8"/>
      <c r="W7" s="28"/>
      <c r="X7" s="28"/>
      <c r="Y7" s="28"/>
      <c r="Z7" s="27"/>
      <c r="AA7" s="27"/>
      <c r="AB7" s="28"/>
      <c r="AC7" s="27"/>
      <c r="AD7" s="27"/>
      <c r="AE7" s="27"/>
      <c r="AF7" s="28"/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M4 O4:Q4 AD4:AG4 S4:AB4">
    <cfRule type="colorScale" priority="5">
      <colorScale>
        <cfvo type="num" val="0"/>
        <cfvo type="max"/>
        <color theme="0"/>
        <color rgb="FF00B050"/>
      </colorScale>
    </cfRule>
  </conditionalFormatting>
  <conditionalFormatting sqref="N4">
    <cfRule type="colorScale" priority="4">
      <colorScale>
        <cfvo type="num" val="0"/>
        <cfvo type="max"/>
        <color theme="0"/>
        <color rgb="FF00B050"/>
      </colorScale>
    </cfRule>
  </conditionalFormatting>
  <conditionalFormatting sqref="AC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2">
      <colorScale>
        <cfvo type="num" val="0"/>
        <cfvo type="max"/>
        <color theme="0"/>
        <color rgb="FF00B050"/>
      </colorScale>
    </cfRule>
  </conditionalFormatting>
  <conditionalFormatting sqref="R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57.6</v>
      </c>
      <c r="C3" s="14">
        <v>56.2</v>
      </c>
      <c r="D3" s="14">
        <v>53.8</v>
      </c>
      <c r="E3" s="14">
        <v>48.4</v>
      </c>
      <c r="F3" s="14">
        <v>50</v>
      </c>
      <c r="G3" s="14">
        <v>60</v>
      </c>
      <c r="H3" s="14">
        <v>60</v>
      </c>
      <c r="I3" s="14">
        <v>17.399999999999999</v>
      </c>
      <c r="J3" s="14">
        <v>60</v>
      </c>
      <c r="K3" s="14">
        <v>50.7</v>
      </c>
      <c r="L3" s="14">
        <v>49.9</v>
      </c>
      <c r="M3" s="14">
        <v>49.1</v>
      </c>
      <c r="N3" s="14">
        <v>49.9</v>
      </c>
      <c r="O3" s="14">
        <v>49.9</v>
      </c>
      <c r="P3" s="14">
        <v>44.5</v>
      </c>
      <c r="Q3" s="14">
        <v>60.1</v>
      </c>
      <c r="R3" s="14">
        <v>48.1</v>
      </c>
      <c r="S3" s="14">
        <v>54.1</v>
      </c>
      <c r="T3" s="14">
        <v>45.3</v>
      </c>
      <c r="U3" s="14">
        <v>18.600000000000001</v>
      </c>
      <c r="V3" s="14">
        <v>60</v>
      </c>
      <c r="W3" s="14">
        <v>58.2</v>
      </c>
      <c r="X3" s="14">
        <v>50</v>
      </c>
      <c r="Y3" s="14">
        <v>49.9</v>
      </c>
      <c r="Z3" s="14">
        <v>51.9</v>
      </c>
      <c r="AA3" s="14">
        <v>47.7</v>
      </c>
      <c r="AB3" s="14">
        <v>60</v>
      </c>
      <c r="AC3" s="14">
        <v>57.5</v>
      </c>
      <c r="AD3" s="14">
        <v>49.9</v>
      </c>
      <c r="AE3" s="14">
        <v>47.2</v>
      </c>
      <c r="AF3" s="14">
        <v>51.624899999999997</v>
      </c>
      <c r="AG3" s="14">
        <v>57.6</v>
      </c>
      <c r="AH3" s="14"/>
      <c r="AI3" s="14"/>
    </row>
    <row r="4" spans="1:40" s="7" customFormat="1" x14ac:dyDescent="0.25">
      <c r="A4" s="15" t="s">
        <v>17</v>
      </c>
      <c r="B4" s="10">
        <v>391</v>
      </c>
      <c r="C4" s="10">
        <v>387</v>
      </c>
      <c r="D4" s="10">
        <v>400</v>
      </c>
      <c r="E4" s="10">
        <v>395</v>
      </c>
      <c r="F4" s="10">
        <v>367</v>
      </c>
      <c r="G4" s="10">
        <v>282</v>
      </c>
      <c r="H4" s="10">
        <v>312</v>
      </c>
      <c r="I4" s="10">
        <v>120</v>
      </c>
      <c r="J4" s="10">
        <v>350</v>
      </c>
      <c r="K4" s="10">
        <v>409</v>
      </c>
      <c r="L4" s="10">
        <v>398</v>
      </c>
      <c r="M4" s="10">
        <v>390</v>
      </c>
      <c r="N4" s="10">
        <v>399</v>
      </c>
      <c r="O4" s="10">
        <v>400</v>
      </c>
      <c r="P4" s="10">
        <v>199</v>
      </c>
      <c r="Q4" s="10">
        <v>229</v>
      </c>
      <c r="R4" s="10">
        <v>380</v>
      </c>
      <c r="S4" s="10">
        <v>259</v>
      </c>
      <c r="T4" s="10">
        <v>158</v>
      </c>
      <c r="U4" s="10">
        <v>53.6</v>
      </c>
      <c r="V4" s="10">
        <v>286</v>
      </c>
      <c r="W4" s="10">
        <v>366</v>
      </c>
      <c r="X4" s="10">
        <v>386</v>
      </c>
      <c r="Y4" s="10">
        <v>379</v>
      </c>
      <c r="Z4" s="10">
        <v>359</v>
      </c>
      <c r="AA4" s="10">
        <v>361</v>
      </c>
      <c r="AB4" s="10">
        <v>194</v>
      </c>
      <c r="AC4" s="10">
        <v>341</v>
      </c>
      <c r="AD4" s="10">
        <v>347</v>
      </c>
      <c r="AE4" s="10">
        <v>345</v>
      </c>
      <c r="AF4" s="10">
        <v>249</v>
      </c>
      <c r="AG4" s="10">
        <v>340</v>
      </c>
      <c r="AH4" s="10"/>
      <c r="AI4" s="10">
        <f>SUM(C4:AG4)</f>
        <v>9840.6</v>
      </c>
      <c r="AJ4" s="16">
        <f>AVERAGE(C4:AG4)</f>
        <v>317.43870967741935</v>
      </c>
      <c r="AK4" s="17"/>
    </row>
    <row r="5" spans="1:40" x14ac:dyDescent="0.25">
      <c r="A5" s="13" t="s">
        <v>23</v>
      </c>
      <c r="B5" s="27">
        <f t="shared" ref="B5:AG5" si="0">B6+$A$6</f>
        <v>204336</v>
      </c>
      <c r="C5" s="27">
        <f t="shared" si="0"/>
        <v>204723</v>
      </c>
      <c r="D5" s="27">
        <f t="shared" si="0"/>
        <v>205124</v>
      </c>
      <c r="E5" s="27">
        <f t="shared" si="0"/>
        <v>205519</v>
      </c>
      <c r="F5" s="27">
        <f t="shared" si="0"/>
        <v>205886</v>
      </c>
      <c r="G5" s="27">
        <f t="shared" si="0"/>
        <v>206168</v>
      </c>
      <c r="H5" s="27">
        <f t="shared" si="0"/>
        <v>206480</v>
      </c>
      <c r="I5" s="27">
        <f t="shared" si="0"/>
        <v>206600</v>
      </c>
      <c r="J5" s="27">
        <f t="shared" si="0"/>
        <v>206950</v>
      </c>
      <c r="K5" s="27">
        <f t="shared" si="0"/>
        <v>207359</v>
      </c>
      <c r="L5" s="27">
        <f t="shared" si="0"/>
        <v>207757</v>
      </c>
      <c r="M5" s="27">
        <f t="shared" si="0"/>
        <v>208147</v>
      </c>
      <c r="N5" s="27">
        <f t="shared" si="0"/>
        <v>208545</v>
      </c>
      <c r="O5" s="27">
        <f t="shared" si="0"/>
        <v>208945</v>
      </c>
      <c r="P5" s="27">
        <f t="shared" si="0"/>
        <v>209144</v>
      </c>
      <c r="Q5" s="27">
        <f t="shared" si="0"/>
        <v>209373</v>
      </c>
      <c r="R5" s="27">
        <f t="shared" si="0"/>
        <v>209753</v>
      </c>
      <c r="S5" s="27">
        <f t="shared" si="0"/>
        <v>210012</v>
      </c>
      <c r="T5" s="27">
        <f t="shared" si="0"/>
        <v>210170</v>
      </c>
      <c r="U5" s="27">
        <f t="shared" si="0"/>
        <v>210224</v>
      </c>
      <c r="V5" s="27">
        <f t="shared" si="0"/>
        <v>210510</v>
      </c>
      <c r="W5" s="27">
        <f t="shared" si="0"/>
        <v>210875</v>
      </c>
      <c r="X5" s="27">
        <f t="shared" si="0"/>
        <v>211261</v>
      </c>
      <c r="Y5" s="27">
        <f t="shared" si="0"/>
        <v>211641</v>
      </c>
      <c r="Z5" s="27">
        <f t="shared" si="0"/>
        <v>212000</v>
      </c>
      <c r="AA5" s="27">
        <f t="shared" si="0"/>
        <v>212361</v>
      </c>
      <c r="AB5" s="27">
        <f t="shared" si="0"/>
        <v>212556</v>
      </c>
      <c r="AC5" s="27">
        <f t="shared" si="0"/>
        <v>212897</v>
      </c>
      <c r="AD5" s="27">
        <f t="shared" si="0"/>
        <v>213244</v>
      </c>
      <c r="AE5" s="27">
        <f t="shared" si="0"/>
        <v>213589</v>
      </c>
      <c r="AF5" s="27">
        <f t="shared" si="0"/>
        <v>213839</v>
      </c>
      <c r="AG5" s="27">
        <f t="shared" si="0"/>
        <v>214179</v>
      </c>
      <c r="AI5" s="12">
        <f>MAX(C5:AG5)-B5</f>
        <v>9843</v>
      </c>
    </row>
    <row r="6" spans="1:40" x14ac:dyDescent="0.25">
      <c r="A6" s="13">
        <v>150691</v>
      </c>
      <c r="B6" s="12">
        <v>53645</v>
      </c>
      <c r="C6" s="12">
        <v>54032</v>
      </c>
      <c r="D6" s="12">
        <v>54433</v>
      </c>
      <c r="E6" s="12">
        <v>54828</v>
      </c>
      <c r="F6" s="12">
        <v>55195</v>
      </c>
      <c r="G6" s="12">
        <v>55477</v>
      </c>
      <c r="H6" s="27">
        <v>55789</v>
      </c>
      <c r="I6" s="27">
        <v>55909</v>
      </c>
      <c r="J6" s="27">
        <v>56259</v>
      </c>
      <c r="K6" s="27">
        <v>56668</v>
      </c>
      <c r="L6" s="27">
        <v>57066</v>
      </c>
      <c r="M6" s="27">
        <v>57456</v>
      </c>
      <c r="N6" s="27">
        <v>57854</v>
      </c>
      <c r="O6" s="27">
        <v>58254</v>
      </c>
      <c r="P6" s="27">
        <v>58453</v>
      </c>
      <c r="Q6" s="27">
        <v>58682</v>
      </c>
      <c r="R6" s="27">
        <v>59062</v>
      </c>
      <c r="S6" s="27">
        <v>59321</v>
      </c>
      <c r="T6" s="27">
        <v>59479</v>
      </c>
      <c r="U6" s="27">
        <v>59533</v>
      </c>
      <c r="V6" s="27">
        <v>59819</v>
      </c>
      <c r="W6" s="27">
        <v>60184</v>
      </c>
      <c r="X6" s="27">
        <v>60570</v>
      </c>
      <c r="Y6" s="27">
        <v>60950</v>
      </c>
      <c r="Z6" s="27">
        <v>61309</v>
      </c>
      <c r="AA6" s="27">
        <v>61670</v>
      </c>
      <c r="AB6" s="27">
        <v>61865</v>
      </c>
      <c r="AC6" s="27">
        <v>62206</v>
      </c>
      <c r="AD6" s="27">
        <v>62553</v>
      </c>
      <c r="AE6" s="27">
        <v>62898</v>
      </c>
      <c r="AF6" s="27">
        <v>63148</v>
      </c>
      <c r="AG6" s="12">
        <v>63488</v>
      </c>
    </row>
    <row r="7" spans="1:40" x14ac:dyDescent="0.25">
      <c r="B7" s="12"/>
      <c r="C7" s="12"/>
      <c r="D7" s="12"/>
      <c r="E7" s="12"/>
      <c r="F7" s="12"/>
      <c r="G7" s="12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8"/>
      <c r="W7" s="28"/>
      <c r="X7" s="28"/>
      <c r="Y7" s="28"/>
      <c r="Z7" s="27"/>
      <c r="AA7" s="27"/>
      <c r="AB7" s="28"/>
      <c r="AC7" s="27"/>
      <c r="AD7" s="27"/>
      <c r="AE7" s="27"/>
      <c r="AF7" s="28"/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M4 O4:Q4 AD4:AG4 S4:AB4">
    <cfRule type="colorScale" priority="6">
      <colorScale>
        <cfvo type="num" val="0"/>
        <cfvo type="max"/>
        <color theme="0"/>
        <color rgb="FF00B050"/>
      </colorScale>
    </cfRule>
  </conditionalFormatting>
  <conditionalFormatting sqref="N4">
    <cfRule type="colorScale" priority="5">
      <colorScale>
        <cfvo type="num" val="0"/>
        <cfvo type="max"/>
        <color theme="0"/>
        <color rgb="FF00B050"/>
      </colorScale>
    </cfRule>
  </conditionalFormatting>
  <conditionalFormatting sqref="AC4">
    <cfRule type="colorScale" priority="4">
      <colorScale>
        <cfvo type="num" val="0"/>
        <cfvo type="max"/>
        <color theme="0"/>
        <color rgb="FF00B050"/>
      </colorScale>
    </cfRule>
  </conditionalFormatting>
  <conditionalFormatting sqref="R4">
    <cfRule type="colorScale" priority="2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57.6</v>
      </c>
      <c r="C3" s="14">
        <v>50</v>
      </c>
      <c r="D3" s="14">
        <v>50.3</v>
      </c>
      <c r="E3" s="14">
        <v>60</v>
      </c>
      <c r="F3" s="14">
        <v>46.4</v>
      </c>
      <c r="G3" s="14">
        <v>45.9</v>
      </c>
      <c r="H3" s="14">
        <v>60</v>
      </c>
      <c r="I3" s="14">
        <v>60</v>
      </c>
      <c r="J3" s="14">
        <v>60.1</v>
      </c>
      <c r="K3" s="14">
        <v>58.7</v>
      </c>
      <c r="L3" s="14">
        <v>60</v>
      </c>
      <c r="M3" s="14">
        <v>46.1</v>
      </c>
      <c r="N3" s="14">
        <v>45.2</v>
      </c>
      <c r="O3" s="14">
        <v>45</v>
      </c>
      <c r="P3" s="14">
        <v>58.1</v>
      </c>
      <c r="Q3" s="14">
        <v>40.9</v>
      </c>
      <c r="R3" s="14">
        <v>60</v>
      </c>
      <c r="S3" s="14">
        <v>60</v>
      </c>
      <c r="T3" s="14">
        <v>45.4</v>
      </c>
      <c r="U3" s="14">
        <v>54.5</v>
      </c>
      <c r="V3" s="14">
        <v>48.8</v>
      </c>
      <c r="W3" s="14">
        <v>47.3</v>
      </c>
      <c r="X3" s="14">
        <v>43.7</v>
      </c>
      <c r="Y3" s="14">
        <v>45</v>
      </c>
      <c r="Z3" s="14">
        <v>60</v>
      </c>
      <c r="AA3" s="14">
        <v>32.200000000000003</v>
      </c>
      <c r="AB3" s="14">
        <v>54.8</v>
      </c>
      <c r="AC3" s="14">
        <v>55.7</v>
      </c>
      <c r="AD3" s="14">
        <v>33.200000000000003</v>
      </c>
      <c r="AE3" s="14">
        <v>39.6</v>
      </c>
      <c r="AF3" s="14">
        <v>36.4</v>
      </c>
      <c r="AG3" s="14"/>
      <c r="AH3" s="14"/>
      <c r="AI3" s="14"/>
    </row>
    <row r="4" spans="1:40" s="7" customFormat="1" x14ac:dyDescent="0.25">
      <c r="A4" s="15" t="s">
        <v>17</v>
      </c>
      <c r="B4" s="10">
        <v>340</v>
      </c>
      <c r="C4" s="10">
        <v>302</v>
      </c>
      <c r="D4" s="10">
        <v>256</v>
      </c>
      <c r="E4" s="10">
        <v>205</v>
      </c>
      <c r="F4" s="10">
        <v>344</v>
      </c>
      <c r="G4" s="10">
        <v>328</v>
      </c>
      <c r="H4" s="10">
        <v>239</v>
      </c>
      <c r="I4" s="10">
        <v>210</v>
      </c>
      <c r="J4" s="10">
        <v>338</v>
      </c>
      <c r="K4" s="10">
        <v>284</v>
      </c>
      <c r="L4" s="10">
        <v>182</v>
      </c>
      <c r="M4" s="10">
        <v>338</v>
      </c>
      <c r="N4" s="10">
        <v>329</v>
      </c>
      <c r="O4" s="10">
        <v>245</v>
      </c>
      <c r="P4" s="10">
        <v>159</v>
      </c>
      <c r="Q4" s="10">
        <v>92.5</v>
      </c>
      <c r="R4" s="10">
        <v>156</v>
      </c>
      <c r="S4" s="10">
        <v>220</v>
      </c>
      <c r="T4" s="10">
        <v>301</v>
      </c>
      <c r="U4" s="10">
        <v>304</v>
      </c>
      <c r="V4" s="10">
        <v>321</v>
      </c>
      <c r="W4" s="10">
        <v>285</v>
      </c>
      <c r="X4" s="10">
        <v>305</v>
      </c>
      <c r="Y4" s="10">
        <v>252</v>
      </c>
      <c r="Z4" s="10">
        <v>112</v>
      </c>
      <c r="AA4" s="10">
        <v>89.8</v>
      </c>
      <c r="AB4" s="10">
        <v>117</v>
      </c>
      <c r="AC4" s="10">
        <v>139</v>
      </c>
      <c r="AD4" s="10">
        <v>51.3</v>
      </c>
      <c r="AE4" s="10">
        <v>99.9</v>
      </c>
      <c r="AF4" s="10">
        <v>85.6</v>
      </c>
      <c r="AG4" s="10"/>
      <c r="AH4" s="10"/>
      <c r="AI4" s="10">
        <f>SUM(C4:AG4)</f>
        <v>6690.1</v>
      </c>
      <c r="AJ4" s="16">
        <f>AVERAGE(C4:AG4)</f>
        <v>223.00333333333336</v>
      </c>
      <c r="AK4" s="17"/>
    </row>
    <row r="5" spans="1:40" x14ac:dyDescent="0.25">
      <c r="A5" s="13" t="s">
        <v>23</v>
      </c>
      <c r="B5" s="27">
        <f t="shared" ref="B5:AF5" si="0">B6+$A$6</f>
        <v>214179</v>
      </c>
      <c r="C5" s="27">
        <f t="shared" si="0"/>
        <v>214481</v>
      </c>
      <c r="D5" s="27">
        <f t="shared" si="0"/>
        <v>214737</v>
      </c>
      <c r="E5" s="27">
        <f t="shared" si="0"/>
        <v>214942</v>
      </c>
      <c r="F5" s="27">
        <f t="shared" si="0"/>
        <v>215285</v>
      </c>
      <c r="G5" s="27">
        <f t="shared" si="0"/>
        <v>215614</v>
      </c>
      <c r="H5" s="27">
        <f t="shared" si="0"/>
        <v>215853</v>
      </c>
      <c r="I5" s="27">
        <f t="shared" si="0"/>
        <v>216063</v>
      </c>
      <c r="J5" s="27">
        <f t="shared" si="0"/>
        <v>216402</v>
      </c>
      <c r="K5" s="27">
        <f t="shared" si="0"/>
        <v>216686</v>
      </c>
      <c r="L5" s="27">
        <f t="shared" si="0"/>
        <v>216867</v>
      </c>
      <c r="M5" s="27">
        <f t="shared" si="0"/>
        <v>217205</v>
      </c>
      <c r="N5" s="27">
        <f t="shared" si="0"/>
        <v>217533</v>
      </c>
      <c r="O5" s="27">
        <f t="shared" si="0"/>
        <v>217780</v>
      </c>
      <c r="P5" s="27">
        <f t="shared" si="0"/>
        <v>217939</v>
      </c>
      <c r="Q5" s="27">
        <f t="shared" si="0"/>
        <v>218031</v>
      </c>
      <c r="R5" s="27">
        <f t="shared" si="0"/>
        <v>218187</v>
      </c>
      <c r="S5" s="27">
        <f t="shared" si="0"/>
        <v>218407</v>
      </c>
      <c r="T5" s="27">
        <f t="shared" si="0"/>
        <v>218708</v>
      </c>
      <c r="U5" s="27">
        <f t="shared" si="0"/>
        <v>219012</v>
      </c>
      <c r="V5" s="27">
        <f t="shared" si="0"/>
        <v>219333</v>
      </c>
      <c r="W5" s="27">
        <f t="shared" si="0"/>
        <v>219619</v>
      </c>
      <c r="X5" s="27">
        <f t="shared" si="0"/>
        <v>219924</v>
      </c>
      <c r="Y5" s="27">
        <f t="shared" si="0"/>
        <v>220175</v>
      </c>
      <c r="Z5" s="27">
        <f t="shared" si="0"/>
        <v>220288</v>
      </c>
      <c r="AA5" s="27">
        <f t="shared" si="0"/>
        <v>220378</v>
      </c>
      <c r="AB5" s="27">
        <f t="shared" si="0"/>
        <v>220495</v>
      </c>
      <c r="AC5" s="27">
        <f t="shared" si="0"/>
        <v>220634</v>
      </c>
      <c r="AD5" s="27">
        <f t="shared" si="0"/>
        <v>220685</v>
      </c>
      <c r="AE5" s="27">
        <f t="shared" si="0"/>
        <v>220785</v>
      </c>
      <c r="AF5" s="27">
        <f t="shared" si="0"/>
        <v>220871</v>
      </c>
      <c r="AG5" s="27"/>
      <c r="AI5" s="12">
        <f>MAX(C5:AG5)-B5</f>
        <v>6692</v>
      </c>
    </row>
    <row r="6" spans="1:40" x14ac:dyDescent="0.25">
      <c r="A6" s="13">
        <v>150691</v>
      </c>
      <c r="B6" s="12">
        <v>63488</v>
      </c>
      <c r="C6" s="12">
        <v>63790</v>
      </c>
      <c r="D6" s="12">
        <v>64046</v>
      </c>
      <c r="E6" s="12">
        <v>64251</v>
      </c>
      <c r="F6" s="12">
        <v>64594</v>
      </c>
      <c r="G6" s="12">
        <v>64923</v>
      </c>
      <c r="H6" s="27">
        <v>65162</v>
      </c>
      <c r="I6" s="27">
        <v>65372</v>
      </c>
      <c r="J6" s="27">
        <v>65711</v>
      </c>
      <c r="K6" s="27">
        <v>65995</v>
      </c>
      <c r="L6" s="27">
        <v>66176</v>
      </c>
      <c r="M6" s="27">
        <v>66514</v>
      </c>
      <c r="N6" s="27">
        <v>66842</v>
      </c>
      <c r="O6" s="27">
        <v>67089</v>
      </c>
      <c r="P6" s="27">
        <v>67248</v>
      </c>
      <c r="Q6" s="27">
        <v>67340</v>
      </c>
      <c r="R6" s="27">
        <v>67496</v>
      </c>
      <c r="S6" s="27">
        <v>67716</v>
      </c>
      <c r="T6" s="27">
        <v>68017</v>
      </c>
      <c r="U6" s="27">
        <v>68321</v>
      </c>
      <c r="V6" s="27">
        <v>68642</v>
      </c>
      <c r="W6" s="27">
        <v>68928</v>
      </c>
      <c r="X6" s="27">
        <v>69233</v>
      </c>
      <c r="Y6" s="27">
        <v>69484</v>
      </c>
      <c r="Z6" s="27">
        <v>69597</v>
      </c>
      <c r="AA6" s="27">
        <v>69687</v>
      </c>
      <c r="AB6" s="27">
        <v>69804</v>
      </c>
      <c r="AC6" s="27">
        <v>69943</v>
      </c>
      <c r="AD6" s="27">
        <v>69994</v>
      </c>
      <c r="AE6" s="27">
        <v>70094</v>
      </c>
      <c r="AF6" s="27">
        <v>70180</v>
      </c>
      <c r="AG6" s="12"/>
    </row>
    <row r="7" spans="1:40" x14ac:dyDescent="0.25">
      <c r="B7" s="12"/>
      <c r="C7" s="12"/>
      <c r="D7" s="12"/>
      <c r="E7" s="12"/>
      <c r="F7" s="12"/>
      <c r="G7" s="12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8"/>
      <c r="W7" s="28"/>
      <c r="X7" s="28"/>
      <c r="Y7" s="28"/>
      <c r="Z7" s="27"/>
      <c r="AA7" s="27"/>
      <c r="AB7" s="28"/>
      <c r="AC7" s="27"/>
      <c r="AD7" s="27"/>
      <c r="AE7" s="27"/>
      <c r="AF7" s="28"/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36.4</v>
      </c>
      <c r="C3" s="14">
        <v>11</v>
      </c>
      <c r="D3" s="14">
        <v>60</v>
      </c>
      <c r="E3" s="14">
        <v>58.9</v>
      </c>
      <c r="F3" s="14">
        <v>41.7</v>
      </c>
      <c r="G3" s="14">
        <v>39.6</v>
      </c>
      <c r="H3" s="14">
        <v>37.799999999999997</v>
      </c>
      <c r="I3" s="14">
        <v>50</v>
      </c>
      <c r="J3" s="14">
        <v>21.3</v>
      </c>
      <c r="K3" s="14">
        <v>43</v>
      </c>
      <c r="L3" s="14">
        <v>49.8</v>
      </c>
      <c r="M3" s="14">
        <v>39.200000000000003</v>
      </c>
      <c r="N3" s="14">
        <v>48.8</v>
      </c>
      <c r="O3" s="14">
        <v>36</v>
      </c>
      <c r="P3" s="14">
        <v>31.8</v>
      </c>
      <c r="Q3" s="14">
        <v>51.3</v>
      </c>
      <c r="R3" s="14">
        <v>46.4</v>
      </c>
      <c r="S3" s="14">
        <v>36.5</v>
      </c>
      <c r="T3" s="14">
        <v>36</v>
      </c>
      <c r="U3" s="14">
        <v>37.9</v>
      </c>
      <c r="V3" s="14">
        <v>30.6</v>
      </c>
      <c r="W3" s="14">
        <v>18.899999999999999</v>
      </c>
      <c r="X3" s="14">
        <v>39.4</v>
      </c>
      <c r="Y3" s="14">
        <v>42.1</v>
      </c>
      <c r="Z3" s="14">
        <v>11.5</v>
      </c>
      <c r="AA3" s="14">
        <v>34.799999999999997</v>
      </c>
      <c r="AB3" s="14">
        <v>33</v>
      </c>
      <c r="AC3" s="14">
        <v>32.1</v>
      </c>
      <c r="AD3" s="14">
        <v>37.200000000000003</v>
      </c>
      <c r="AE3" s="14">
        <v>32.200000000000003</v>
      </c>
      <c r="AF3" s="14">
        <v>31.8</v>
      </c>
      <c r="AG3" s="14">
        <v>37.1</v>
      </c>
      <c r="AH3" s="14"/>
      <c r="AI3" s="14"/>
    </row>
    <row r="4" spans="1:40" s="7" customFormat="1" x14ac:dyDescent="0.25">
      <c r="A4" s="15" t="s">
        <v>17</v>
      </c>
      <c r="B4" s="10">
        <v>85.6</v>
      </c>
      <c r="C4" s="10">
        <v>47.7</v>
      </c>
      <c r="D4" s="10">
        <v>191</v>
      </c>
      <c r="E4" s="10">
        <v>182</v>
      </c>
      <c r="F4" s="10">
        <v>240</v>
      </c>
      <c r="G4" s="10">
        <v>264</v>
      </c>
      <c r="H4" s="10">
        <v>234</v>
      </c>
      <c r="I4" s="10">
        <v>181</v>
      </c>
      <c r="J4" s="10">
        <v>72.900000000000006</v>
      </c>
      <c r="K4" s="10">
        <v>130</v>
      </c>
      <c r="L4" s="10">
        <v>177</v>
      </c>
      <c r="M4" s="10">
        <v>191</v>
      </c>
      <c r="N4" s="10">
        <v>164</v>
      </c>
      <c r="O4" s="10">
        <v>92.8</v>
      </c>
      <c r="P4" s="10">
        <v>92.2</v>
      </c>
      <c r="Q4" s="10">
        <v>143</v>
      </c>
      <c r="R4" s="10">
        <v>196</v>
      </c>
      <c r="S4" s="10">
        <v>216</v>
      </c>
      <c r="T4" s="10">
        <v>209</v>
      </c>
      <c r="U4" s="10">
        <v>201</v>
      </c>
      <c r="V4" s="10">
        <v>77.2</v>
      </c>
      <c r="W4" s="10">
        <v>46</v>
      </c>
      <c r="X4" s="10">
        <v>197</v>
      </c>
      <c r="Y4" s="10">
        <v>143</v>
      </c>
      <c r="Z4" s="10">
        <v>19.7</v>
      </c>
      <c r="AA4" s="10">
        <v>183</v>
      </c>
      <c r="AB4" s="10">
        <v>176</v>
      </c>
      <c r="AC4" s="10">
        <v>182</v>
      </c>
      <c r="AD4" s="10">
        <v>132</v>
      </c>
      <c r="AE4" s="10">
        <v>150</v>
      </c>
      <c r="AF4" s="10">
        <v>140</v>
      </c>
      <c r="AG4" s="10">
        <v>138</v>
      </c>
      <c r="AH4" s="10"/>
      <c r="AI4" s="10">
        <f>SUM(C4:AG4)</f>
        <v>4808.5</v>
      </c>
      <c r="AJ4" s="16">
        <f>AVERAGE(C4:AG4)</f>
        <v>155.11290322580646</v>
      </c>
      <c r="AK4" s="17"/>
    </row>
    <row r="5" spans="1:40" x14ac:dyDescent="0.25">
      <c r="A5" s="13" t="s">
        <v>23</v>
      </c>
      <c r="B5" s="27">
        <f t="shared" ref="B5:AG5" si="0">B6+$A$6</f>
        <v>220871</v>
      </c>
      <c r="C5" s="27">
        <f t="shared" si="0"/>
        <v>220918</v>
      </c>
      <c r="D5" s="27">
        <f t="shared" si="0"/>
        <v>221109</v>
      </c>
      <c r="E5" s="27">
        <f t="shared" si="0"/>
        <v>221291</v>
      </c>
      <c r="F5" s="27">
        <f t="shared" si="0"/>
        <v>221531</v>
      </c>
      <c r="G5" s="27">
        <f t="shared" si="0"/>
        <v>221795</v>
      </c>
      <c r="H5" s="27">
        <f t="shared" si="0"/>
        <v>222030</v>
      </c>
      <c r="I5" s="27">
        <f t="shared" si="0"/>
        <v>222211</v>
      </c>
      <c r="J5" s="27">
        <f t="shared" si="0"/>
        <v>222284</v>
      </c>
      <c r="K5" s="27">
        <f t="shared" si="0"/>
        <v>222413</v>
      </c>
      <c r="L5" s="27">
        <f t="shared" si="0"/>
        <v>222591</v>
      </c>
      <c r="M5" s="27">
        <f t="shared" si="0"/>
        <v>222781</v>
      </c>
      <c r="N5" s="27">
        <f t="shared" si="0"/>
        <v>222945</v>
      </c>
      <c r="O5" s="27">
        <f t="shared" si="0"/>
        <v>223038</v>
      </c>
      <c r="P5" s="27">
        <f t="shared" si="0"/>
        <v>223130</v>
      </c>
      <c r="Q5" s="27">
        <f t="shared" si="0"/>
        <v>223273</v>
      </c>
      <c r="R5" s="27">
        <f t="shared" si="0"/>
        <v>223470</v>
      </c>
      <c r="S5" s="27">
        <f t="shared" si="0"/>
        <v>223686</v>
      </c>
      <c r="T5" s="27">
        <f t="shared" si="0"/>
        <v>223895</v>
      </c>
      <c r="U5" s="27">
        <f t="shared" si="0"/>
        <v>224096</v>
      </c>
      <c r="V5" s="27">
        <f t="shared" si="0"/>
        <v>224173</v>
      </c>
      <c r="W5" s="27">
        <f t="shared" si="0"/>
        <v>224219</v>
      </c>
      <c r="X5" s="27">
        <f t="shared" si="0"/>
        <v>224416</v>
      </c>
      <c r="Y5" s="27">
        <f t="shared" si="0"/>
        <v>224559</v>
      </c>
      <c r="Z5" s="27">
        <f t="shared" si="0"/>
        <v>224579</v>
      </c>
      <c r="AA5" s="27">
        <f t="shared" si="0"/>
        <v>224762</v>
      </c>
      <c r="AB5" s="27">
        <f t="shared" si="0"/>
        <v>224938</v>
      </c>
      <c r="AC5" s="27">
        <f t="shared" si="0"/>
        <v>225120</v>
      </c>
      <c r="AD5" s="27">
        <f t="shared" si="0"/>
        <v>225252</v>
      </c>
      <c r="AE5" s="27">
        <f t="shared" si="0"/>
        <v>225402</v>
      </c>
      <c r="AF5" s="27">
        <f t="shared" si="0"/>
        <v>225542</v>
      </c>
      <c r="AG5" s="27">
        <f t="shared" si="0"/>
        <v>225681</v>
      </c>
      <c r="AI5" s="12">
        <f>MAX(C5:AG5)-B5</f>
        <v>4810</v>
      </c>
    </row>
    <row r="6" spans="1:40" x14ac:dyDescent="0.25">
      <c r="A6" s="13">
        <v>150691</v>
      </c>
      <c r="B6" s="27">
        <v>70180</v>
      </c>
      <c r="C6" s="12">
        <v>70227</v>
      </c>
      <c r="D6" s="12">
        <v>70418</v>
      </c>
      <c r="E6" s="12">
        <v>70600</v>
      </c>
      <c r="F6" s="12">
        <v>70840</v>
      </c>
      <c r="G6" s="12">
        <v>71104</v>
      </c>
      <c r="H6" s="27">
        <v>71339</v>
      </c>
      <c r="I6" s="27">
        <v>71520</v>
      </c>
      <c r="J6" s="27">
        <v>71593</v>
      </c>
      <c r="K6" s="27">
        <v>71722</v>
      </c>
      <c r="L6" s="27">
        <v>71900</v>
      </c>
      <c r="M6" s="27">
        <v>72090</v>
      </c>
      <c r="N6" s="27">
        <v>72254</v>
      </c>
      <c r="O6" s="27">
        <v>72347</v>
      </c>
      <c r="P6" s="27">
        <v>72439</v>
      </c>
      <c r="Q6" s="27">
        <v>72582</v>
      </c>
      <c r="R6" s="27">
        <v>72779</v>
      </c>
      <c r="S6" s="27">
        <v>72995</v>
      </c>
      <c r="T6" s="27">
        <v>73204</v>
      </c>
      <c r="U6" s="27">
        <v>73405</v>
      </c>
      <c r="V6" s="27">
        <v>73482</v>
      </c>
      <c r="W6" s="27">
        <v>73528</v>
      </c>
      <c r="X6" s="27">
        <v>73725</v>
      </c>
      <c r="Y6" s="27">
        <v>73868</v>
      </c>
      <c r="Z6" s="27">
        <v>73888</v>
      </c>
      <c r="AA6" s="27">
        <v>74071</v>
      </c>
      <c r="AB6" s="27">
        <v>74247</v>
      </c>
      <c r="AC6" s="27">
        <v>74429</v>
      </c>
      <c r="AD6" s="27">
        <v>74561</v>
      </c>
      <c r="AE6" s="27">
        <v>74711</v>
      </c>
      <c r="AF6" s="27">
        <v>74851</v>
      </c>
      <c r="AG6" s="12">
        <v>74990</v>
      </c>
    </row>
    <row r="7" spans="1:40" x14ac:dyDescent="0.25">
      <c r="B7" s="12"/>
      <c r="C7" s="30">
        <f>C5-$B$5-SUM($C$4:C4)</f>
        <v>-0.70000000000000284</v>
      </c>
      <c r="D7" s="30">
        <f>D5-$B$5-SUM($C$4:D4)</f>
        <v>-0.69999999999998863</v>
      </c>
      <c r="E7" s="30">
        <f>E5-$B$5-SUM($C$4:E4)</f>
        <v>-0.69999999999998863</v>
      </c>
      <c r="F7" s="30">
        <f>F5-$B$5-SUM($C$4:F4)</f>
        <v>-0.70000000000004547</v>
      </c>
      <c r="G7" s="30">
        <f>G5-$B$5-SUM($C$4:G4)</f>
        <v>-0.70000000000004547</v>
      </c>
      <c r="H7" s="30">
        <f>H5-$B$5-SUM($C$4:H4)</f>
        <v>0.29999999999995453</v>
      </c>
      <c r="I7" s="30">
        <f>I5-$B$5-SUM($C$4:I4)</f>
        <v>0.29999999999995453</v>
      </c>
      <c r="J7" s="30">
        <f>J5-$B$5-SUM($C$4:J4)</f>
        <v>0.39999999999986358</v>
      </c>
      <c r="K7" s="30">
        <f>K5-$B$5-SUM($C$4:K4)</f>
        <v>-0.60000000000013642</v>
      </c>
      <c r="L7" s="30">
        <f>L5-$B$5-SUM($C$4:L4)</f>
        <v>0.39999999999986358</v>
      </c>
      <c r="M7" s="30">
        <f>M5-$B$5-SUM($C$4:M4)</f>
        <v>-0.60000000000013642</v>
      </c>
      <c r="N7" s="30">
        <f>N5-$B$5-SUM($C$4:N4)</f>
        <v>-0.6000000000003638</v>
      </c>
      <c r="O7" s="30">
        <f>O5-$B$5-SUM($C$4:O4)</f>
        <v>-0.4000000000005457</v>
      </c>
      <c r="P7" s="30">
        <f>P5-$B$5-SUM($C$4:P4)</f>
        <v>-0.6000000000003638</v>
      </c>
      <c r="Q7" s="30">
        <f>Q5-$B$5-SUM($C$4:Q4)</f>
        <v>-0.6000000000003638</v>
      </c>
      <c r="R7" s="30">
        <f>R5-$B$5-SUM($C$4:R4)</f>
        <v>0.3999999999996362</v>
      </c>
      <c r="S7" s="30">
        <f>S5-$B$5-SUM($C$4:S4)</f>
        <v>0.3999999999996362</v>
      </c>
      <c r="T7" s="30">
        <f>T5-$B$5-SUM($C$4:T4)</f>
        <v>0.3999999999996362</v>
      </c>
      <c r="U7" s="30">
        <f>U5-$B$5-SUM($C$4:U4)</f>
        <v>0.3999999999996362</v>
      </c>
      <c r="V7" s="30">
        <f>V5-$B$5-SUM($C$4:V4)</f>
        <v>0.1999999999998181</v>
      </c>
      <c r="W7" s="30">
        <f>W5-$B$5-SUM($C$4:W4)</f>
        <v>0.1999999999998181</v>
      </c>
      <c r="X7" s="30">
        <f>X5-$B$5-SUM($C$4:X4)</f>
        <v>0.1999999999998181</v>
      </c>
      <c r="Y7" s="30">
        <f>Y5-$B$5-SUM($C$4:Y4)</f>
        <v>0.1999999999998181</v>
      </c>
      <c r="Z7" s="30">
        <f>Z5-$B$5-SUM($C$4:Z4)</f>
        <v>0.5</v>
      </c>
      <c r="AA7" s="30">
        <f>AA5-$B$5-SUM($C$4:AA4)</f>
        <v>0.5</v>
      </c>
      <c r="AB7" s="30">
        <f>AB5-$B$5-SUM($C$4:AB4)</f>
        <v>0.5</v>
      </c>
      <c r="AC7" s="30">
        <f>AC5-$B$5-SUM($C$4:AC4)</f>
        <v>0.5</v>
      </c>
      <c r="AD7" s="30">
        <f>AD5-$B$5-SUM($C$4:AD4)</f>
        <v>0.5</v>
      </c>
      <c r="AE7" s="30">
        <f>AE5-$B$5-SUM($C$4:AE4)</f>
        <v>0.5</v>
      </c>
      <c r="AF7" s="30">
        <f>AF5-$B$5-SUM($C$4:AF4)</f>
        <v>0.5</v>
      </c>
      <c r="AG7" s="31"/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5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3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37.1</v>
      </c>
      <c r="C3" s="14">
        <v>38.700000000000003</v>
      </c>
      <c r="D3" s="14">
        <v>27.7</v>
      </c>
      <c r="E3" s="14">
        <v>23.1</v>
      </c>
      <c r="F3" s="14">
        <v>38.6</v>
      </c>
      <c r="G3" s="14">
        <v>45.3</v>
      </c>
      <c r="H3" s="14">
        <v>38.6</v>
      </c>
      <c r="I3" s="14">
        <v>32.6</v>
      </c>
      <c r="J3" s="14">
        <v>39.299999999999997</v>
      </c>
      <c r="K3" s="14">
        <v>8.1999999999999993</v>
      </c>
      <c r="L3" s="14">
        <v>41.7</v>
      </c>
      <c r="M3" s="14">
        <v>32.700000000000003</v>
      </c>
      <c r="N3" s="14">
        <v>17.3</v>
      </c>
      <c r="O3" s="14">
        <v>10.5</v>
      </c>
      <c r="P3" s="14">
        <v>7.21</v>
      </c>
      <c r="Q3" s="14">
        <v>13</v>
      </c>
      <c r="R3" s="14">
        <v>41.9</v>
      </c>
      <c r="S3" s="14">
        <v>37.9</v>
      </c>
      <c r="T3" s="14">
        <v>34.1</v>
      </c>
      <c r="U3" s="14">
        <v>33.6</v>
      </c>
      <c r="V3" s="14">
        <v>38.5</v>
      </c>
      <c r="W3" s="14">
        <v>31.6</v>
      </c>
      <c r="X3" s="14">
        <v>25.6</v>
      </c>
      <c r="Y3" s="14">
        <v>36</v>
      </c>
      <c r="Z3" s="14">
        <v>29.3</v>
      </c>
      <c r="AA3" s="14">
        <v>12.1</v>
      </c>
      <c r="AB3" s="14">
        <v>26.8</v>
      </c>
      <c r="AC3" s="14">
        <v>35.700000000000003</v>
      </c>
      <c r="AD3" s="14">
        <v>8.8800000000000008</v>
      </c>
      <c r="AE3" s="14">
        <v>8.3800000000000008</v>
      </c>
      <c r="AF3" s="14">
        <v>9.42</v>
      </c>
      <c r="AG3" s="14"/>
      <c r="AH3" s="14"/>
      <c r="AI3" s="14"/>
    </row>
    <row r="4" spans="1:40" s="7" customFormat="1" x14ac:dyDescent="0.25">
      <c r="A4" s="15" t="s">
        <v>17</v>
      </c>
      <c r="B4" s="10">
        <v>138</v>
      </c>
      <c r="C4" s="10">
        <v>93.5</v>
      </c>
      <c r="D4" s="10">
        <v>82.7</v>
      </c>
      <c r="E4" s="10">
        <v>72.7</v>
      </c>
      <c r="F4" s="10">
        <v>77.7</v>
      </c>
      <c r="G4" s="10">
        <v>87.2</v>
      </c>
      <c r="H4" s="10">
        <v>128</v>
      </c>
      <c r="I4" s="10">
        <v>160</v>
      </c>
      <c r="J4" s="10">
        <v>136</v>
      </c>
      <c r="K4" s="10">
        <v>27.8</v>
      </c>
      <c r="L4" s="10">
        <v>137</v>
      </c>
      <c r="M4" s="10">
        <v>142</v>
      </c>
      <c r="N4" s="10">
        <v>63.4</v>
      </c>
      <c r="O4" s="10">
        <v>37.9</v>
      </c>
      <c r="P4" s="10">
        <v>30.6</v>
      </c>
      <c r="Q4" s="10">
        <v>42.3</v>
      </c>
      <c r="R4" s="10">
        <v>114</v>
      </c>
      <c r="S4" s="10">
        <v>93.5</v>
      </c>
      <c r="T4" s="10">
        <v>77.7</v>
      </c>
      <c r="U4" s="10">
        <v>132</v>
      </c>
      <c r="V4" s="10">
        <v>112</v>
      </c>
      <c r="W4" s="10">
        <v>84.1</v>
      </c>
      <c r="X4" s="10">
        <v>80</v>
      </c>
      <c r="Y4" s="10">
        <v>122</v>
      </c>
      <c r="Z4" s="10">
        <v>51.5</v>
      </c>
      <c r="AA4" s="10">
        <v>38.299999999999997</v>
      </c>
      <c r="AB4" s="10">
        <v>118</v>
      </c>
      <c r="AC4" s="10">
        <v>95.4</v>
      </c>
      <c r="AD4" s="10">
        <v>40.299999999999997</v>
      </c>
      <c r="AE4" s="10">
        <v>34</v>
      </c>
      <c r="AF4" s="10">
        <v>23.1</v>
      </c>
      <c r="AG4" s="10"/>
      <c r="AH4" s="10"/>
      <c r="AI4" s="10">
        <f>SUM(C4:AG4)</f>
        <v>2534.7000000000003</v>
      </c>
      <c r="AJ4" s="16">
        <f>AVERAGE(C4:AG4)</f>
        <v>84.490000000000009</v>
      </c>
      <c r="AK4" s="17"/>
    </row>
    <row r="5" spans="1:40" x14ac:dyDescent="0.25">
      <c r="A5" s="13" t="s">
        <v>23</v>
      </c>
      <c r="B5" s="27">
        <f t="shared" ref="B5:AF5" si="0">B6+$A$6</f>
        <v>225681</v>
      </c>
      <c r="C5" s="27">
        <f t="shared" si="0"/>
        <v>225774</v>
      </c>
      <c r="D5" s="27">
        <f t="shared" si="0"/>
        <v>225857</v>
      </c>
      <c r="E5" s="27">
        <f t="shared" si="0"/>
        <v>225930</v>
      </c>
      <c r="F5" s="27">
        <f t="shared" si="0"/>
        <v>226007</v>
      </c>
      <c r="G5" s="27">
        <f t="shared" si="0"/>
        <v>226095</v>
      </c>
      <c r="H5" s="27">
        <f t="shared" si="0"/>
        <v>226223</v>
      </c>
      <c r="I5" s="27">
        <f t="shared" si="0"/>
        <v>226383</v>
      </c>
      <c r="J5" s="27">
        <f t="shared" si="0"/>
        <v>226519</v>
      </c>
      <c r="K5" s="27">
        <f t="shared" si="0"/>
        <v>226546</v>
      </c>
      <c r="L5" s="27">
        <f t="shared" si="0"/>
        <v>226683</v>
      </c>
      <c r="M5" s="27">
        <f t="shared" si="0"/>
        <v>226825</v>
      </c>
      <c r="N5" s="27">
        <f t="shared" si="0"/>
        <v>226889</v>
      </c>
      <c r="O5" s="27">
        <f t="shared" si="0"/>
        <v>226927</v>
      </c>
      <c r="P5" s="27">
        <f t="shared" si="0"/>
        <v>226957</v>
      </c>
      <c r="Q5" s="27">
        <f t="shared" si="0"/>
        <v>226999</v>
      </c>
      <c r="R5" s="27">
        <f t="shared" si="0"/>
        <v>227113</v>
      </c>
      <c r="S5" s="27">
        <f t="shared" si="0"/>
        <v>227207</v>
      </c>
      <c r="T5" s="27">
        <f t="shared" si="0"/>
        <v>227284</v>
      </c>
      <c r="U5" s="27">
        <f t="shared" si="0"/>
        <v>227416</v>
      </c>
      <c r="V5" s="27">
        <f t="shared" si="0"/>
        <v>227528</v>
      </c>
      <c r="W5" s="27">
        <f t="shared" si="0"/>
        <v>227612</v>
      </c>
      <c r="X5" s="27">
        <f t="shared" si="0"/>
        <v>227692</v>
      </c>
      <c r="Y5" s="27">
        <f t="shared" si="0"/>
        <v>227815</v>
      </c>
      <c r="Z5" s="27">
        <f t="shared" si="0"/>
        <v>227866</v>
      </c>
      <c r="AA5" s="27">
        <f t="shared" si="0"/>
        <v>227904</v>
      </c>
      <c r="AB5" s="27">
        <f t="shared" si="0"/>
        <v>228022</v>
      </c>
      <c r="AC5" s="27">
        <f t="shared" si="0"/>
        <v>228117</v>
      </c>
      <c r="AD5" s="27">
        <f t="shared" si="0"/>
        <v>228157</v>
      </c>
      <c r="AE5" s="27">
        <f t="shared" si="0"/>
        <v>228191</v>
      </c>
      <c r="AF5" s="27">
        <f t="shared" si="0"/>
        <v>228215</v>
      </c>
      <c r="AG5" s="27"/>
      <c r="AI5" s="12">
        <f>MAX(C5:AG5)-B5</f>
        <v>2534</v>
      </c>
    </row>
    <row r="6" spans="1:40" x14ac:dyDescent="0.25">
      <c r="A6" s="13">
        <v>150691</v>
      </c>
      <c r="B6" s="12">
        <v>74990</v>
      </c>
      <c r="C6" s="12">
        <v>75083</v>
      </c>
      <c r="D6" s="12">
        <v>75166</v>
      </c>
      <c r="E6" s="12">
        <v>75239</v>
      </c>
      <c r="F6" s="12">
        <v>75316</v>
      </c>
      <c r="G6" s="12">
        <v>75404</v>
      </c>
      <c r="H6" s="27">
        <v>75532</v>
      </c>
      <c r="I6" s="27">
        <v>75692</v>
      </c>
      <c r="J6" s="27">
        <v>75828</v>
      </c>
      <c r="K6" s="27">
        <v>75855</v>
      </c>
      <c r="L6" s="27">
        <v>75992</v>
      </c>
      <c r="M6" s="27">
        <v>76134</v>
      </c>
      <c r="N6" s="27">
        <v>76198</v>
      </c>
      <c r="O6" s="27">
        <v>76236</v>
      </c>
      <c r="P6" s="27">
        <v>76266</v>
      </c>
      <c r="Q6" s="27">
        <v>76308</v>
      </c>
      <c r="R6" s="27">
        <v>76422</v>
      </c>
      <c r="S6" s="27">
        <v>76516</v>
      </c>
      <c r="T6" s="27">
        <v>76593</v>
      </c>
      <c r="U6" s="27">
        <v>76725</v>
      </c>
      <c r="V6" s="27">
        <v>76837</v>
      </c>
      <c r="W6" s="27">
        <v>76921</v>
      </c>
      <c r="X6" s="27">
        <v>77001</v>
      </c>
      <c r="Y6" s="27">
        <v>77124</v>
      </c>
      <c r="Z6" s="27">
        <v>77175</v>
      </c>
      <c r="AA6" s="27">
        <v>77213</v>
      </c>
      <c r="AB6" s="27">
        <v>77331</v>
      </c>
      <c r="AC6" s="27">
        <v>77426</v>
      </c>
      <c r="AD6" s="27">
        <v>77466</v>
      </c>
      <c r="AE6" s="27">
        <v>77500</v>
      </c>
      <c r="AF6" s="27">
        <v>77524</v>
      </c>
      <c r="AG6" s="12"/>
    </row>
    <row r="7" spans="1:40" x14ac:dyDescent="0.25">
      <c r="B7" s="12"/>
      <c r="C7" s="30">
        <f>C5-$B$5-SUM($C$4:C4)</f>
        <v>-0.5</v>
      </c>
      <c r="D7" s="30">
        <f>D5-$B$5-SUM($C$4:D4)</f>
        <v>-0.19999999999998863</v>
      </c>
      <c r="E7" s="30">
        <f>E5-$B$5-SUM($C$4:E4)</f>
        <v>0.10000000000002274</v>
      </c>
      <c r="F7" s="30">
        <f>F5-$B$5-SUM($C$4:F4)</f>
        <v>-0.59999999999996589</v>
      </c>
      <c r="G7" s="30">
        <f>G5-$B$5-SUM($C$4:G4)</f>
        <v>0.20000000000004547</v>
      </c>
      <c r="H7" s="30">
        <f>H5-$B$5-SUM($C$4:H4)</f>
        <v>0.20000000000004547</v>
      </c>
      <c r="I7" s="30">
        <f>I5-$B$5-SUM($C$4:I4)</f>
        <v>0.20000000000004547</v>
      </c>
      <c r="J7" s="30">
        <f>J5-$B$5-SUM($C$4:J4)</f>
        <v>0.20000000000004547</v>
      </c>
      <c r="K7" s="30">
        <f>K5-$B$5-SUM($C$4:K4)</f>
        <v>-0.59999999999990905</v>
      </c>
      <c r="L7" s="30">
        <f>L5-$B$5-SUM($C$4:L4)</f>
        <v>-0.59999999999990905</v>
      </c>
      <c r="M7" s="30">
        <f>M5-$B$5-SUM($C$4:M4)</f>
        <v>-0.59999999999990905</v>
      </c>
      <c r="N7" s="30">
        <f>N5-$B$5-SUM($C$4:N4)</f>
        <v>0</v>
      </c>
      <c r="O7" s="30">
        <f>O5-$B$5-SUM($C$4:O4)</f>
        <v>9.9999999999909051E-2</v>
      </c>
      <c r="P7" s="30">
        <f>P5-$B$5-SUM($C$4:P4)</f>
        <v>-0.5</v>
      </c>
      <c r="Q7" s="30">
        <f>Q5-$B$5-SUM($C$4:Q4)</f>
        <v>-0.79999999999995453</v>
      </c>
      <c r="R7" s="30">
        <f>R5-$B$5-SUM($C$4:R4)</f>
        <v>-0.79999999999995453</v>
      </c>
      <c r="S7" s="30">
        <f>S5-$B$5-SUM($C$4:S4)</f>
        <v>-0.29999999999995453</v>
      </c>
      <c r="T7" s="30">
        <f>T5-$B$5-SUM($C$4:T4)</f>
        <v>-1</v>
      </c>
      <c r="U7" s="30">
        <f>U5-$B$5-SUM($C$4:U4)</f>
        <v>-1</v>
      </c>
      <c r="V7" s="30">
        <f>V5-$B$5-SUM($C$4:V4)</f>
        <v>-1</v>
      </c>
      <c r="W7" s="30">
        <f>W5-$B$5-SUM($C$4:W4)</f>
        <v>-1.0999999999999091</v>
      </c>
      <c r="X7" s="30">
        <f>X5-$B$5-SUM($C$4:X4)</f>
        <v>-1.0999999999999091</v>
      </c>
      <c r="Y7" s="30">
        <f>Y5-$B$5-SUM($C$4:Y4)</f>
        <v>-9.9999999999909051E-2</v>
      </c>
      <c r="Z7" s="30">
        <f>Z5-$B$5-SUM($C$4:Z4)</f>
        <v>-0.59999999999990905</v>
      </c>
      <c r="AA7" s="30">
        <f>AA5-$B$5-SUM($C$4:AA4)</f>
        <v>-0.90000000000009095</v>
      </c>
      <c r="AB7" s="30">
        <f>AB5-$B$5-SUM($C$4:AB4)</f>
        <v>-0.90000000000009095</v>
      </c>
      <c r="AC7" s="30">
        <f>AC5-$B$5-SUM($C$4:AC4)</f>
        <v>-1.3000000000001819</v>
      </c>
      <c r="AD7" s="30">
        <f>AD5-$B$5-SUM($C$4:AD4)</f>
        <v>-1.6000000000003638</v>
      </c>
      <c r="AE7" s="30">
        <f>AE5-$B$5-SUM($C$4:AE4)</f>
        <v>-1.6000000000003638</v>
      </c>
      <c r="AF7" s="30">
        <f>AF5-$B$5-SUM($C$4:AF4)</f>
        <v>-0.70000000000027285</v>
      </c>
      <c r="AG7" s="30">
        <f>AG5-$B$5-SUM($C$4:AG4)</f>
        <v>-228215.7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9.42</v>
      </c>
      <c r="C3" s="14">
        <v>5.98</v>
      </c>
      <c r="D3" s="14">
        <v>28.3</v>
      </c>
      <c r="E3" s="14">
        <v>7.68</v>
      </c>
      <c r="F3" s="14">
        <v>16.899999999999999</v>
      </c>
      <c r="G3" s="14">
        <v>27.5</v>
      </c>
      <c r="H3" s="14">
        <v>24.9</v>
      </c>
      <c r="I3" s="14">
        <v>7.59</v>
      </c>
      <c r="J3" s="14">
        <v>24.6</v>
      </c>
      <c r="K3" s="14">
        <v>0.21</v>
      </c>
      <c r="L3" s="14">
        <v>0</v>
      </c>
      <c r="M3" s="14">
        <v>0.221</v>
      </c>
      <c r="N3" s="14">
        <v>0.42</v>
      </c>
      <c r="O3" s="14">
        <v>0.45</v>
      </c>
      <c r="P3" s="14">
        <v>0.48</v>
      </c>
      <c r="Q3" s="14">
        <v>0.27</v>
      </c>
      <c r="R3" s="14">
        <v>0.45</v>
      </c>
      <c r="S3" s="14">
        <v>0.24</v>
      </c>
      <c r="T3" s="14">
        <v>0.27</v>
      </c>
      <c r="U3" s="14">
        <v>0.39700000000000002</v>
      </c>
      <c r="V3" s="14">
        <v>0.49299999999999999</v>
      </c>
      <c r="W3" s="14">
        <v>0.48</v>
      </c>
      <c r="X3" s="14">
        <v>24.4</v>
      </c>
      <c r="Y3" s="14">
        <v>4.63</v>
      </c>
      <c r="Z3" s="14">
        <v>7.34</v>
      </c>
      <c r="AA3" s="14">
        <v>12.2</v>
      </c>
      <c r="AB3" s="14">
        <v>8.65</v>
      </c>
      <c r="AC3" s="14">
        <v>26.3</v>
      </c>
      <c r="AD3" s="14">
        <v>28.5</v>
      </c>
      <c r="AE3" s="14">
        <v>28.8</v>
      </c>
      <c r="AF3" s="14">
        <v>12</v>
      </c>
      <c r="AG3" s="14">
        <v>18.2</v>
      </c>
      <c r="AH3" s="14"/>
      <c r="AI3" s="14"/>
    </row>
    <row r="4" spans="1:40" s="7" customFormat="1" x14ac:dyDescent="0.25">
      <c r="A4" s="15" t="s">
        <v>17</v>
      </c>
      <c r="B4" s="10">
        <v>23.1</v>
      </c>
      <c r="C4" s="10">
        <v>23.9</v>
      </c>
      <c r="D4" s="10">
        <v>74.2</v>
      </c>
      <c r="E4" s="10">
        <v>32.299999999999997</v>
      </c>
      <c r="F4" s="10">
        <v>38.5</v>
      </c>
      <c r="G4" s="10">
        <v>38.799999999999997</v>
      </c>
      <c r="H4" s="10">
        <v>109</v>
      </c>
      <c r="I4" s="10">
        <v>28.7</v>
      </c>
      <c r="J4" s="10">
        <v>92.4</v>
      </c>
      <c r="K4" s="10">
        <v>0.02</v>
      </c>
      <c r="L4" s="10">
        <v>0</v>
      </c>
      <c r="M4" s="10">
        <v>0.49</v>
      </c>
      <c r="N4" s="10">
        <v>0.39</v>
      </c>
      <c r="O4" s="10">
        <v>0.02</v>
      </c>
      <c r="P4" s="10">
        <v>0.1</v>
      </c>
      <c r="Q4" s="10">
        <v>0.2</v>
      </c>
      <c r="R4" s="10">
        <v>0.25</v>
      </c>
      <c r="S4" s="10">
        <v>0.12</v>
      </c>
      <c r="T4" s="10">
        <v>0.78</v>
      </c>
      <c r="U4" s="10">
        <v>1.06</v>
      </c>
      <c r="V4" s="10">
        <v>0.6</v>
      </c>
      <c r="W4" s="10">
        <v>0.94</v>
      </c>
      <c r="X4" s="10">
        <v>42.6</v>
      </c>
      <c r="Y4" s="10">
        <v>12.5</v>
      </c>
      <c r="Z4" s="10">
        <v>17.3</v>
      </c>
      <c r="AA4" s="10">
        <v>32.700000000000003</v>
      </c>
      <c r="AB4" s="10">
        <v>30.7</v>
      </c>
      <c r="AC4" s="10">
        <v>68.099999999999994</v>
      </c>
      <c r="AD4" s="10">
        <v>96.6</v>
      </c>
      <c r="AE4" s="10">
        <v>42.4</v>
      </c>
      <c r="AF4" s="10">
        <v>43</v>
      </c>
      <c r="AG4" s="10">
        <v>65.900000000000006</v>
      </c>
      <c r="AH4" s="10"/>
      <c r="AI4" s="10">
        <f>SUM(C4:AG4)</f>
        <v>894.57</v>
      </c>
      <c r="AJ4" s="16">
        <f>AVERAGE(C4:AG4)</f>
        <v>28.85709677419355</v>
      </c>
      <c r="AK4" s="17"/>
    </row>
    <row r="5" spans="1:40" x14ac:dyDescent="0.25">
      <c r="A5" s="13" t="s">
        <v>23</v>
      </c>
      <c r="B5" s="27">
        <f t="shared" ref="B5:AG5" si="0">B6+$A$6</f>
        <v>228215</v>
      </c>
      <c r="C5" s="27">
        <f t="shared" si="0"/>
        <v>228238</v>
      </c>
      <c r="D5" s="27">
        <f t="shared" si="0"/>
        <v>228313</v>
      </c>
      <c r="E5" s="27">
        <f t="shared" si="0"/>
        <v>228345</v>
      </c>
      <c r="F5" s="27">
        <f t="shared" si="0"/>
        <v>228383</v>
      </c>
      <c r="G5" s="27">
        <f t="shared" si="0"/>
        <v>228422</v>
      </c>
      <c r="H5" s="27">
        <f t="shared" si="0"/>
        <v>228531</v>
      </c>
      <c r="I5" s="27">
        <f t="shared" si="0"/>
        <v>228560</v>
      </c>
      <c r="J5" s="27">
        <f t="shared" si="0"/>
        <v>228652</v>
      </c>
      <c r="K5" s="27">
        <f t="shared" si="0"/>
        <v>228652</v>
      </c>
      <c r="L5" s="27">
        <f t="shared" si="0"/>
        <v>228652</v>
      </c>
      <c r="M5" s="27">
        <f t="shared" si="0"/>
        <v>228653</v>
      </c>
      <c r="N5" s="27">
        <f t="shared" si="0"/>
        <v>228653</v>
      </c>
      <c r="O5" s="27">
        <f t="shared" si="0"/>
        <v>228653</v>
      </c>
      <c r="P5" s="27">
        <f t="shared" si="0"/>
        <v>228653</v>
      </c>
      <c r="Q5" s="27">
        <f t="shared" si="0"/>
        <v>228653</v>
      </c>
      <c r="R5" s="27">
        <f t="shared" si="0"/>
        <v>228653</v>
      </c>
      <c r="S5" s="27">
        <f t="shared" si="0"/>
        <v>228654</v>
      </c>
      <c r="T5" s="27">
        <f t="shared" si="0"/>
        <v>228654</v>
      </c>
      <c r="U5" s="27">
        <f t="shared" si="0"/>
        <v>228655</v>
      </c>
      <c r="V5" s="27">
        <f t="shared" si="0"/>
        <v>228656</v>
      </c>
      <c r="W5" s="27">
        <f t="shared" si="0"/>
        <v>228657</v>
      </c>
      <c r="X5" s="27">
        <f t="shared" si="0"/>
        <v>228700</v>
      </c>
      <c r="Y5" s="27">
        <f t="shared" si="0"/>
        <v>228712</v>
      </c>
      <c r="Z5" s="27">
        <f t="shared" si="0"/>
        <v>228729</v>
      </c>
      <c r="AA5" s="27">
        <f t="shared" si="0"/>
        <v>228762</v>
      </c>
      <c r="AB5" s="27">
        <f t="shared" si="0"/>
        <v>228793</v>
      </c>
      <c r="AC5" s="27">
        <f t="shared" si="0"/>
        <v>228861</v>
      </c>
      <c r="AD5" s="27">
        <f t="shared" si="0"/>
        <v>228957</v>
      </c>
      <c r="AE5" s="27">
        <f t="shared" si="0"/>
        <v>229000</v>
      </c>
      <c r="AF5" s="27">
        <f t="shared" si="0"/>
        <v>229043</v>
      </c>
      <c r="AG5" s="27">
        <f t="shared" si="0"/>
        <v>229109</v>
      </c>
      <c r="AI5" s="12">
        <f>MAX(C5:AG5)-B5</f>
        <v>894</v>
      </c>
    </row>
    <row r="6" spans="1:40" x14ac:dyDescent="0.25">
      <c r="A6" s="13">
        <v>150691</v>
      </c>
      <c r="B6" s="27">
        <v>77524</v>
      </c>
      <c r="C6" s="12">
        <v>77547</v>
      </c>
      <c r="D6" s="12">
        <v>77622</v>
      </c>
      <c r="E6" s="12">
        <v>77654</v>
      </c>
      <c r="F6" s="12">
        <v>77692</v>
      </c>
      <c r="G6" s="12">
        <v>77731</v>
      </c>
      <c r="H6" s="27">
        <v>77840</v>
      </c>
      <c r="I6" s="27">
        <v>77869</v>
      </c>
      <c r="J6" s="27">
        <v>77961</v>
      </c>
      <c r="K6" s="27">
        <v>77961</v>
      </c>
      <c r="L6" s="27">
        <v>77961</v>
      </c>
      <c r="M6" s="27">
        <v>77962</v>
      </c>
      <c r="N6" s="27">
        <v>77962</v>
      </c>
      <c r="O6" s="27">
        <v>77962</v>
      </c>
      <c r="P6" s="27">
        <v>77962</v>
      </c>
      <c r="Q6" s="27">
        <v>77962</v>
      </c>
      <c r="R6" s="27">
        <v>77962</v>
      </c>
      <c r="S6" s="27">
        <v>77963</v>
      </c>
      <c r="T6" s="27">
        <v>77963</v>
      </c>
      <c r="U6" s="27">
        <v>77964</v>
      </c>
      <c r="V6" s="27">
        <v>77965</v>
      </c>
      <c r="W6" s="27">
        <v>77966</v>
      </c>
      <c r="X6" s="27">
        <v>78009</v>
      </c>
      <c r="Y6" s="27">
        <v>78021</v>
      </c>
      <c r="Z6" s="27">
        <v>78038</v>
      </c>
      <c r="AA6" s="27">
        <v>78071</v>
      </c>
      <c r="AB6" s="27">
        <v>78102</v>
      </c>
      <c r="AC6" s="27">
        <v>78170</v>
      </c>
      <c r="AD6" s="27">
        <v>78266</v>
      </c>
      <c r="AE6" s="27">
        <v>78309</v>
      </c>
      <c r="AF6" s="27">
        <v>78352</v>
      </c>
      <c r="AG6" s="12">
        <v>78418</v>
      </c>
    </row>
    <row r="7" spans="1:40" x14ac:dyDescent="0.25">
      <c r="B7" s="30"/>
      <c r="C7" s="30">
        <f>C5-$B$5-SUM($C$4:C4)</f>
        <v>-0.89999999999999858</v>
      </c>
      <c r="D7" s="30">
        <f>D5-$B$5-SUM($C$4:D4)</f>
        <v>-9.9999999999994316E-2</v>
      </c>
      <c r="E7" s="30">
        <f>E5-$B$5-SUM($C$4:E4)</f>
        <v>-0.39999999999997726</v>
      </c>
      <c r="F7" s="30">
        <f>F5-$B$5-SUM($C$4:F4)</f>
        <v>-0.89999999999997726</v>
      </c>
      <c r="G7" s="30">
        <f>G5-$B$5-SUM($C$4:G4)</f>
        <v>-0.69999999999998863</v>
      </c>
      <c r="H7" s="30">
        <f>H5-$B$5-SUM($C$4:H4)</f>
        <v>-0.69999999999998863</v>
      </c>
      <c r="I7" s="30">
        <f>I5-$B$5-SUM($C$4:I4)</f>
        <v>-0.39999999999997726</v>
      </c>
      <c r="J7" s="30">
        <f>J5-$B$5-SUM($C$4:J4)</f>
        <v>-0.79999999999995453</v>
      </c>
      <c r="K7" s="30">
        <f>K5-$B$5-SUM($C$4:K4)</f>
        <v>-0.81999999999993634</v>
      </c>
      <c r="L7" s="30">
        <f>L5-$B$5-SUM($C$4:L4)</f>
        <v>-0.81999999999993634</v>
      </c>
      <c r="M7" s="30">
        <f>M5-$B$5-SUM($C$4:M4)</f>
        <v>-0.30999999999994543</v>
      </c>
      <c r="N7" s="30">
        <f>N5-$B$5-SUM($C$4:N4)</f>
        <v>-0.69999999999993179</v>
      </c>
      <c r="O7" s="30">
        <f>O5-$B$5-SUM($C$4:O4)</f>
        <v>-0.7199999999999136</v>
      </c>
      <c r="P7" s="30">
        <f>P5-$B$5-SUM($C$4:P4)</f>
        <v>-0.81999999999993634</v>
      </c>
      <c r="Q7" s="30">
        <f>Q5-$B$5-SUM($C$4:Q4)</f>
        <v>-1.019999999999925</v>
      </c>
      <c r="R7" s="30">
        <f>R5-$B$5-SUM($C$4:R4)</f>
        <v>-1.269999999999925</v>
      </c>
      <c r="S7" s="30">
        <f>S5-$B$5-SUM($C$4:S4)</f>
        <v>-0.38999999999992951</v>
      </c>
      <c r="T7" s="30">
        <f>T5-$B$5-SUM($C$4:T4)</f>
        <v>-1.1699999999999022</v>
      </c>
      <c r="U7" s="30">
        <f>U5-$B$5-SUM($C$4:U4)</f>
        <v>-1.2299999999999045</v>
      </c>
      <c r="V7" s="30">
        <f>V5-$B$5-SUM($C$4:V4)</f>
        <v>-0.82999999999992724</v>
      </c>
      <c r="W7" s="30">
        <f>W5-$B$5-SUM($C$4:W4)</f>
        <v>-0.76999999999992497</v>
      </c>
      <c r="X7" s="30">
        <f>X5-$B$5-SUM($C$4:X4)</f>
        <v>-0.3699999999999477</v>
      </c>
      <c r="Y7" s="30">
        <f>Y5-$B$5-SUM($C$4:Y4)</f>
        <v>-0.8699999999999477</v>
      </c>
      <c r="Z7" s="30">
        <f>Z5-$B$5-SUM($C$4:Z4)</f>
        <v>-1.1699999999999591</v>
      </c>
      <c r="AA7" s="30">
        <f>AA5-$B$5-SUM($C$4:AA4)</f>
        <v>-0.87000000000000455</v>
      </c>
      <c r="AB7" s="30">
        <f>AB5-$B$5-SUM($C$4:AB4)</f>
        <v>-0.57000000000005002</v>
      </c>
      <c r="AC7" s="30">
        <f>AC5-$B$5-SUM($C$4:AC4)</f>
        <v>-0.67000000000007276</v>
      </c>
      <c r="AD7" s="30">
        <f>AD5-$B$5-SUM($C$4:AD4)</f>
        <v>-1.2700000000000955</v>
      </c>
      <c r="AE7" s="30">
        <f>AE5-$B$5-SUM($C$4:AE4)</f>
        <v>-0.67000000000007276</v>
      </c>
      <c r="AF7" s="30">
        <f>AF5-$B$5-SUM($C$4:AF4)</f>
        <v>-0.67000000000007276</v>
      </c>
      <c r="AG7" s="30">
        <f>AG5-$B$5-SUM($C$4:AG4)</f>
        <v>-0.57000000000005002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18.2</v>
      </c>
      <c r="C3" s="14">
        <v>23.1</v>
      </c>
      <c r="D3" s="14">
        <v>30.8</v>
      </c>
      <c r="E3" s="14">
        <v>6.01</v>
      </c>
      <c r="F3" s="14">
        <v>18.399999999999999</v>
      </c>
      <c r="G3" s="14">
        <v>34.9</v>
      </c>
      <c r="H3" s="14">
        <v>6.47</v>
      </c>
      <c r="I3" s="14">
        <v>26.3</v>
      </c>
      <c r="J3" s="14">
        <v>33.700000000000003</v>
      </c>
      <c r="K3" s="14">
        <v>38.5</v>
      </c>
      <c r="L3" s="14">
        <v>27.8</v>
      </c>
      <c r="M3" s="14">
        <v>7.39</v>
      </c>
      <c r="N3" s="14">
        <v>14</v>
      </c>
      <c r="O3" s="14">
        <v>38.4</v>
      </c>
      <c r="P3" s="14">
        <v>24.6</v>
      </c>
      <c r="Q3" s="14">
        <v>8.39</v>
      </c>
      <c r="R3" s="14">
        <v>38</v>
      </c>
      <c r="S3" s="14">
        <v>1.29</v>
      </c>
      <c r="T3" s="14">
        <v>0.26600000000000001</v>
      </c>
      <c r="U3" s="14">
        <v>0.22700000000000001</v>
      </c>
      <c r="V3" s="14">
        <v>0.48</v>
      </c>
      <c r="W3" s="14">
        <v>0.4</v>
      </c>
      <c r="X3" s="14">
        <v>0.23499999999999999</v>
      </c>
      <c r="Y3" s="14">
        <v>0.23499999999999999</v>
      </c>
      <c r="Z3" s="14">
        <v>0.53</v>
      </c>
      <c r="AA3" s="14">
        <v>0.39</v>
      </c>
      <c r="AB3" s="14">
        <v>0.17699999999999999</v>
      </c>
      <c r="AC3" s="14">
        <v>0.25600000000000001</v>
      </c>
      <c r="AD3" s="14">
        <v>0.2</v>
      </c>
      <c r="AE3" s="14">
        <v>0.55000000000000004</v>
      </c>
      <c r="AF3" s="14">
        <v>2.1</v>
      </c>
      <c r="AG3" s="14">
        <v>8.68</v>
      </c>
      <c r="AH3" s="14"/>
      <c r="AI3" s="14"/>
    </row>
    <row r="4" spans="1:40" s="7" customFormat="1" x14ac:dyDescent="0.25">
      <c r="A4" s="15" t="s">
        <v>17</v>
      </c>
      <c r="B4" s="10">
        <v>65.900000000000006</v>
      </c>
      <c r="C4" s="10">
        <v>93</v>
      </c>
      <c r="D4" s="10">
        <v>72.3</v>
      </c>
      <c r="E4" s="10">
        <v>20.2</v>
      </c>
      <c r="F4" s="10">
        <v>55.5</v>
      </c>
      <c r="G4" s="10">
        <v>57.6</v>
      </c>
      <c r="H4" s="10">
        <v>26.2</v>
      </c>
      <c r="I4" s="10">
        <v>97</v>
      </c>
      <c r="J4" s="10">
        <v>28.4</v>
      </c>
      <c r="K4" s="10">
        <v>64.099999999999994</v>
      </c>
      <c r="L4" s="10">
        <v>112</v>
      </c>
      <c r="M4" s="10">
        <v>23.4</v>
      </c>
      <c r="N4" s="10">
        <v>44.4</v>
      </c>
      <c r="O4" s="10">
        <v>60.7</v>
      </c>
      <c r="P4" s="10">
        <v>67.2</v>
      </c>
      <c r="Q4" s="10">
        <v>19.399999999999999</v>
      </c>
      <c r="R4" s="10">
        <v>65</v>
      </c>
      <c r="S4" s="10">
        <v>2.56</v>
      </c>
      <c r="T4" s="10">
        <v>0.28999999999999998</v>
      </c>
      <c r="U4" s="10">
        <v>0.71</v>
      </c>
      <c r="V4" s="10">
        <v>0.15</v>
      </c>
      <c r="W4" s="10">
        <v>0.7</v>
      </c>
      <c r="X4" s="10">
        <v>0.55000000000000004</v>
      </c>
      <c r="Y4" s="10">
        <v>0.55000000000000004</v>
      </c>
      <c r="Z4" s="10">
        <v>1.08</v>
      </c>
      <c r="AA4" s="10">
        <v>0.57999999999999996</v>
      </c>
      <c r="AB4" s="10">
        <v>0.3</v>
      </c>
      <c r="AC4" s="10">
        <v>0.31</v>
      </c>
      <c r="AD4" s="10">
        <v>0</v>
      </c>
      <c r="AE4" s="10">
        <v>1.71</v>
      </c>
      <c r="AF4" s="10">
        <v>5.3</v>
      </c>
      <c r="AG4" s="10">
        <v>28.7</v>
      </c>
      <c r="AH4" s="10"/>
      <c r="AI4" s="10">
        <f>SUM(C4:AG4)</f>
        <v>949.88999999999987</v>
      </c>
      <c r="AJ4" s="16">
        <f>AVERAGE(C4:AG4)</f>
        <v>30.641612903225802</v>
      </c>
      <c r="AK4" s="17"/>
    </row>
    <row r="5" spans="1:40" x14ac:dyDescent="0.25">
      <c r="A5" s="13" t="s">
        <v>23</v>
      </c>
      <c r="B5" s="27">
        <f t="shared" ref="B5:AG5" si="0">B6+$A$6</f>
        <v>229109</v>
      </c>
      <c r="C5" s="27">
        <f t="shared" si="0"/>
        <v>229202</v>
      </c>
      <c r="D5" s="27">
        <f t="shared" si="0"/>
        <v>229274</v>
      </c>
      <c r="E5" s="27">
        <f t="shared" si="0"/>
        <v>229294</v>
      </c>
      <c r="F5" s="27">
        <f t="shared" si="0"/>
        <v>229350</v>
      </c>
      <c r="G5" s="27">
        <f t="shared" si="0"/>
        <v>229407</v>
      </c>
      <c r="H5" s="27">
        <f t="shared" si="0"/>
        <v>229433</v>
      </c>
      <c r="I5" s="27">
        <f t="shared" si="0"/>
        <v>229531</v>
      </c>
      <c r="J5" s="27">
        <f t="shared" si="0"/>
        <v>229559</v>
      </c>
      <c r="K5" s="27">
        <f t="shared" si="0"/>
        <v>229623</v>
      </c>
      <c r="L5" s="27">
        <f t="shared" si="0"/>
        <v>229734</v>
      </c>
      <c r="M5" s="27">
        <f t="shared" si="0"/>
        <v>229758</v>
      </c>
      <c r="N5" s="27">
        <f t="shared" si="0"/>
        <v>229802</v>
      </c>
      <c r="O5" s="27">
        <f t="shared" si="0"/>
        <v>229863</v>
      </c>
      <c r="P5" s="27">
        <f t="shared" si="0"/>
        <v>229930</v>
      </c>
      <c r="Q5" s="27">
        <f t="shared" si="0"/>
        <v>229950</v>
      </c>
      <c r="R5" s="27">
        <f t="shared" si="0"/>
        <v>230015</v>
      </c>
      <c r="S5" s="27">
        <f t="shared" si="0"/>
        <v>230017</v>
      </c>
      <c r="T5" s="27">
        <f t="shared" si="0"/>
        <v>230017</v>
      </c>
      <c r="U5" s="27">
        <f t="shared" si="0"/>
        <v>230018</v>
      </c>
      <c r="V5" s="27">
        <f t="shared" si="0"/>
        <v>230018</v>
      </c>
      <c r="W5" s="27">
        <f t="shared" si="0"/>
        <v>230019</v>
      </c>
      <c r="X5" s="27">
        <f t="shared" si="0"/>
        <v>230020</v>
      </c>
      <c r="Y5" s="27">
        <f t="shared" si="0"/>
        <v>230020</v>
      </c>
      <c r="Z5" s="27">
        <f t="shared" si="0"/>
        <v>230021</v>
      </c>
      <c r="AA5" s="27">
        <f t="shared" si="0"/>
        <v>230022</v>
      </c>
      <c r="AB5" s="27">
        <f t="shared" si="0"/>
        <v>230022</v>
      </c>
      <c r="AC5" s="27">
        <f t="shared" si="0"/>
        <v>230023</v>
      </c>
      <c r="AD5" s="27">
        <f t="shared" si="0"/>
        <v>230023</v>
      </c>
      <c r="AE5" s="27">
        <f t="shared" si="0"/>
        <v>230025</v>
      </c>
      <c r="AF5" s="27">
        <f t="shared" si="0"/>
        <v>230030</v>
      </c>
      <c r="AG5" s="27">
        <f t="shared" si="0"/>
        <v>230058</v>
      </c>
      <c r="AI5" s="12">
        <f>MAX(C5:AG5)-B5</f>
        <v>949</v>
      </c>
    </row>
    <row r="6" spans="1:40" x14ac:dyDescent="0.25">
      <c r="A6" s="13">
        <v>150691</v>
      </c>
      <c r="B6" s="12">
        <v>78418</v>
      </c>
      <c r="C6" s="12">
        <v>78511</v>
      </c>
      <c r="D6" s="12">
        <v>78583</v>
      </c>
      <c r="E6" s="12">
        <v>78603</v>
      </c>
      <c r="F6" s="12">
        <v>78659</v>
      </c>
      <c r="G6" s="12">
        <v>78716</v>
      </c>
      <c r="H6" s="27">
        <v>78742</v>
      </c>
      <c r="I6" s="27">
        <v>78840</v>
      </c>
      <c r="J6" s="27">
        <v>78868</v>
      </c>
      <c r="K6" s="27">
        <v>78932</v>
      </c>
      <c r="L6" s="27">
        <v>79043</v>
      </c>
      <c r="M6" s="27">
        <v>79067</v>
      </c>
      <c r="N6" s="27">
        <v>79111</v>
      </c>
      <c r="O6" s="27">
        <v>79172</v>
      </c>
      <c r="P6" s="27">
        <v>79239</v>
      </c>
      <c r="Q6" s="27">
        <v>79259</v>
      </c>
      <c r="R6" s="27">
        <v>79324</v>
      </c>
      <c r="S6" s="27">
        <v>79326</v>
      </c>
      <c r="T6" s="27">
        <v>79326</v>
      </c>
      <c r="U6" s="27">
        <v>79327</v>
      </c>
      <c r="V6" s="27">
        <v>79327</v>
      </c>
      <c r="W6" s="27">
        <v>79328</v>
      </c>
      <c r="X6" s="27">
        <v>79329</v>
      </c>
      <c r="Y6" s="27">
        <v>79329</v>
      </c>
      <c r="Z6" s="27">
        <v>79330</v>
      </c>
      <c r="AA6" s="27">
        <v>79331</v>
      </c>
      <c r="AB6" s="27">
        <v>79331</v>
      </c>
      <c r="AC6" s="27">
        <v>79332</v>
      </c>
      <c r="AD6" s="27">
        <v>79332</v>
      </c>
      <c r="AE6" s="27">
        <v>79334</v>
      </c>
      <c r="AF6" s="27">
        <v>79339</v>
      </c>
      <c r="AG6" s="12">
        <v>79367</v>
      </c>
    </row>
    <row r="7" spans="1:40" x14ac:dyDescent="0.25">
      <c r="B7" s="30"/>
      <c r="C7" s="30">
        <f>C5-$B$5-SUM($C$4:C4)</f>
        <v>0</v>
      </c>
      <c r="D7" s="30">
        <f>D5-$B$5-SUM($C$4:D4)</f>
        <v>-0.30000000000001137</v>
      </c>
      <c r="E7" s="30">
        <f>E5-$B$5-SUM($C$4:E4)</f>
        <v>-0.5</v>
      </c>
      <c r="F7" s="30">
        <f>F5-$B$5-SUM($C$4:F4)</f>
        <v>0</v>
      </c>
      <c r="G7" s="30">
        <f>G5-$B$5-SUM($C$4:G4)</f>
        <v>-0.60000000000002274</v>
      </c>
      <c r="H7" s="30">
        <f>H5-$B$5-SUM($C$4:H4)</f>
        <v>-0.80000000000001137</v>
      </c>
      <c r="I7" s="30">
        <f>I5-$B$5-SUM($C$4:I4)</f>
        <v>0.19999999999998863</v>
      </c>
      <c r="J7" s="30">
        <f>J5-$B$5-SUM($C$4:J4)</f>
        <v>-0.19999999999998863</v>
      </c>
      <c r="K7" s="30">
        <f>K5-$B$5-SUM($C$4:K4)</f>
        <v>-0.29999999999995453</v>
      </c>
      <c r="L7" s="30">
        <f>L5-$B$5-SUM($C$4:L4)</f>
        <v>-1.2999999999999545</v>
      </c>
      <c r="M7" s="30">
        <f>M5-$B$5-SUM($C$4:M4)</f>
        <v>-0.69999999999993179</v>
      </c>
      <c r="N7" s="30">
        <f>N5-$B$5-SUM($C$4:N4)</f>
        <v>-1.0999999999999091</v>
      </c>
      <c r="O7" s="30">
        <f>O5-$B$5-SUM($C$4:O4)</f>
        <v>-0.79999999999995453</v>
      </c>
      <c r="P7" s="30">
        <f>P5-$B$5-SUM($C$4:P4)</f>
        <v>-1</v>
      </c>
      <c r="Q7" s="30">
        <f>Q5-$B$5-SUM($C$4:Q4)</f>
        <v>-0.39999999999997726</v>
      </c>
      <c r="R7" s="30">
        <f>R5-$B$5-SUM($C$4:R4)</f>
        <v>-0.39999999999997726</v>
      </c>
      <c r="S7" s="30">
        <f>S5-$B$5-SUM($C$4:S4)</f>
        <v>-0.95999999999992269</v>
      </c>
      <c r="T7" s="30">
        <f>T5-$B$5-SUM($C$4:T4)</f>
        <v>-1.2499999999998863</v>
      </c>
      <c r="U7" s="30">
        <f>U5-$B$5-SUM($C$4:U4)</f>
        <v>-0.95999999999992269</v>
      </c>
      <c r="V7" s="30">
        <f>V5-$B$5-SUM($C$4:V4)</f>
        <v>-1.1099999999999</v>
      </c>
      <c r="W7" s="30">
        <f>W5-$B$5-SUM($C$4:W4)</f>
        <v>-0.80999999999994543</v>
      </c>
      <c r="X7" s="30">
        <f>X5-$B$5-SUM($C$4:X4)</f>
        <v>-0.35999999999989996</v>
      </c>
      <c r="Y7" s="30">
        <f>Y5-$B$5-SUM($C$4:Y4)</f>
        <v>-0.90999999999985448</v>
      </c>
      <c r="Z7" s="30">
        <f>Z5-$B$5-SUM($C$4:Z4)</f>
        <v>-0.98999999999989541</v>
      </c>
      <c r="AA7" s="30">
        <f>AA5-$B$5-SUM($C$4:AA4)</f>
        <v>-0.56999999999993634</v>
      </c>
      <c r="AB7" s="30">
        <f>AB5-$B$5-SUM($C$4:AB4)</f>
        <v>-0.86999999999989086</v>
      </c>
      <c r="AC7" s="30">
        <f>AC5-$B$5-SUM($C$4:AC4)</f>
        <v>-0.17999999999983629</v>
      </c>
      <c r="AD7" s="30">
        <f>AD5-$B$5-SUM($C$4:AD4)</f>
        <v>-0.17999999999983629</v>
      </c>
      <c r="AE7" s="30">
        <f>AE5-$B$5-SUM($C$4:AE4)</f>
        <v>0.11000000000012733</v>
      </c>
      <c r="AF7" s="30">
        <f>AF5-$B$5-SUM($C$4:AF4)</f>
        <v>-0.1899999999998272</v>
      </c>
      <c r="AG7" s="30">
        <f>AG5-$B$5-SUM($C$4:AG4)</f>
        <v>-0.88999999999987267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8.68</v>
      </c>
      <c r="C3" s="14">
        <v>20.9</v>
      </c>
      <c r="D3" s="14">
        <v>34.9</v>
      </c>
      <c r="E3" s="14">
        <v>32.6</v>
      </c>
      <c r="F3" s="14">
        <v>14.2</v>
      </c>
      <c r="G3" s="14">
        <v>49.1</v>
      </c>
      <c r="H3" s="14">
        <v>36.700000000000003</v>
      </c>
      <c r="I3" s="14">
        <v>33.799999999999997</v>
      </c>
      <c r="J3" s="14">
        <v>41.8</v>
      </c>
      <c r="K3" s="14">
        <v>33.200000000000003</v>
      </c>
      <c r="L3" s="14">
        <v>33.799999999999997</v>
      </c>
      <c r="M3" s="14">
        <v>39.700000000000003</v>
      </c>
      <c r="N3" s="14">
        <v>34.4</v>
      </c>
      <c r="O3" s="14">
        <v>35.1</v>
      </c>
      <c r="P3" s="14">
        <v>35.799999999999997</v>
      </c>
      <c r="Q3" s="14">
        <v>35.6</v>
      </c>
      <c r="R3" s="14">
        <v>36.4</v>
      </c>
      <c r="S3" s="14">
        <v>54.6</v>
      </c>
      <c r="T3" s="14">
        <v>35.5</v>
      </c>
      <c r="U3" s="14">
        <v>44.4</v>
      </c>
      <c r="V3" s="14">
        <v>35.299999999999997</v>
      </c>
      <c r="W3" s="14">
        <v>36.1</v>
      </c>
      <c r="X3" s="14">
        <v>36.200000000000003</v>
      </c>
      <c r="Y3" s="14">
        <v>38.1</v>
      </c>
      <c r="Z3" s="14">
        <v>41.1</v>
      </c>
      <c r="AA3" s="14">
        <v>43.7</v>
      </c>
      <c r="AB3" s="14">
        <v>47.3</v>
      </c>
      <c r="AC3" s="14">
        <v>17.399999999999999</v>
      </c>
      <c r="AD3" s="14">
        <v>50.5</v>
      </c>
      <c r="AE3" s="14"/>
      <c r="AF3" s="14"/>
      <c r="AG3" s="14"/>
      <c r="AH3" s="14"/>
      <c r="AI3" s="14"/>
    </row>
    <row r="4" spans="1:40" s="7" customFormat="1" x14ac:dyDescent="0.25">
      <c r="A4" s="15" t="s">
        <v>17</v>
      </c>
      <c r="B4" s="10">
        <v>28.7</v>
      </c>
      <c r="C4" s="10">
        <v>84.3</v>
      </c>
      <c r="D4" s="10">
        <v>189</v>
      </c>
      <c r="E4" s="10">
        <v>164</v>
      </c>
      <c r="F4" s="10">
        <v>40</v>
      </c>
      <c r="G4" s="10">
        <v>90.2</v>
      </c>
      <c r="H4" s="10">
        <v>92.6</v>
      </c>
      <c r="I4" s="10">
        <v>187</v>
      </c>
      <c r="J4" s="10">
        <v>108</v>
      </c>
      <c r="K4" s="10">
        <v>185</v>
      </c>
      <c r="L4" s="10">
        <v>189</v>
      </c>
      <c r="M4" s="10">
        <v>188</v>
      </c>
      <c r="N4" s="10">
        <v>198</v>
      </c>
      <c r="O4" s="10">
        <v>200</v>
      </c>
      <c r="P4" s="10">
        <v>207</v>
      </c>
      <c r="Q4" s="10">
        <v>208</v>
      </c>
      <c r="R4" s="10">
        <v>204</v>
      </c>
      <c r="S4" s="10">
        <v>122</v>
      </c>
      <c r="T4" s="10">
        <v>203</v>
      </c>
      <c r="U4" s="10">
        <v>184</v>
      </c>
      <c r="V4" s="10">
        <v>209</v>
      </c>
      <c r="W4" s="10">
        <v>213</v>
      </c>
      <c r="X4" s="10">
        <v>166</v>
      </c>
      <c r="Y4" s="10">
        <v>190</v>
      </c>
      <c r="Z4" s="10">
        <v>213</v>
      </c>
      <c r="AA4" s="10">
        <v>84.4</v>
      </c>
      <c r="AB4" s="10">
        <v>164</v>
      </c>
      <c r="AC4" s="10">
        <v>91.1</v>
      </c>
      <c r="AD4" s="10">
        <v>171</v>
      </c>
      <c r="AE4" s="10"/>
      <c r="AF4" s="10"/>
      <c r="AG4" s="10"/>
      <c r="AH4" s="10"/>
      <c r="AI4" s="10">
        <f>SUM(C4:AG4)</f>
        <v>4544.6000000000004</v>
      </c>
      <c r="AJ4" s="16">
        <f>AVERAGE(C4:AG4)</f>
        <v>162.30714285714288</v>
      </c>
      <c r="AK4" s="17"/>
    </row>
    <row r="5" spans="1:40" x14ac:dyDescent="0.25">
      <c r="A5" s="13" t="s">
        <v>23</v>
      </c>
      <c r="B5" s="27">
        <f t="shared" ref="B5:AD5" si="0">B6+$A$6</f>
        <v>230058</v>
      </c>
      <c r="C5" s="27">
        <f t="shared" si="0"/>
        <v>230143</v>
      </c>
      <c r="D5" s="27">
        <f t="shared" si="0"/>
        <v>230332</v>
      </c>
      <c r="E5" s="27">
        <f t="shared" si="0"/>
        <v>230496</v>
      </c>
      <c r="F5" s="27">
        <f t="shared" si="0"/>
        <v>230536</v>
      </c>
      <c r="G5" s="27">
        <f t="shared" si="0"/>
        <v>230626</v>
      </c>
      <c r="H5" s="27">
        <f t="shared" si="0"/>
        <v>230719</v>
      </c>
      <c r="I5" s="27">
        <f t="shared" si="0"/>
        <v>230906</v>
      </c>
      <c r="J5" s="27">
        <f t="shared" si="0"/>
        <v>231014</v>
      </c>
      <c r="K5" s="27">
        <f t="shared" si="0"/>
        <v>231199</v>
      </c>
      <c r="L5" s="27">
        <f t="shared" si="0"/>
        <v>231388</v>
      </c>
      <c r="M5" s="27">
        <f t="shared" si="0"/>
        <v>231577</v>
      </c>
      <c r="N5" s="27">
        <f t="shared" si="0"/>
        <v>231775</v>
      </c>
      <c r="O5" s="27">
        <f t="shared" si="0"/>
        <v>231974</v>
      </c>
      <c r="P5" s="27">
        <f t="shared" si="0"/>
        <v>232181</v>
      </c>
      <c r="Q5" s="27">
        <f t="shared" si="0"/>
        <v>232389</v>
      </c>
      <c r="R5" s="27">
        <f t="shared" si="0"/>
        <v>232593</v>
      </c>
      <c r="S5" s="27">
        <f t="shared" si="0"/>
        <v>232715</v>
      </c>
      <c r="T5" s="27">
        <f t="shared" si="0"/>
        <v>232918</v>
      </c>
      <c r="U5" s="27">
        <f t="shared" si="0"/>
        <v>233103</v>
      </c>
      <c r="V5" s="27">
        <f t="shared" si="0"/>
        <v>233312</v>
      </c>
      <c r="W5" s="27">
        <f t="shared" si="0"/>
        <v>233525</v>
      </c>
      <c r="X5" s="27">
        <f t="shared" si="0"/>
        <v>233691</v>
      </c>
      <c r="Y5" s="27">
        <f t="shared" si="0"/>
        <v>233881</v>
      </c>
      <c r="Z5" s="27">
        <f t="shared" si="0"/>
        <v>234094</v>
      </c>
      <c r="AA5" s="27">
        <f t="shared" si="0"/>
        <v>234178</v>
      </c>
      <c r="AB5" s="27">
        <f t="shared" si="0"/>
        <v>234342</v>
      </c>
      <c r="AC5" s="27">
        <f t="shared" si="0"/>
        <v>234433</v>
      </c>
      <c r="AD5" s="27">
        <f t="shared" si="0"/>
        <v>234605</v>
      </c>
      <c r="AE5" s="27"/>
      <c r="AF5" s="27"/>
      <c r="AG5" s="27"/>
      <c r="AI5" s="12">
        <f>MAX(C5:AG5)-B5</f>
        <v>4547</v>
      </c>
    </row>
    <row r="6" spans="1:40" x14ac:dyDescent="0.25">
      <c r="A6" s="13">
        <v>150691</v>
      </c>
      <c r="B6" s="12">
        <v>79367</v>
      </c>
      <c r="C6" s="12">
        <v>79452</v>
      </c>
      <c r="D6" s="12">
        <v>79641</v>
      </c>
      <c r="E6" s="12">
        <v>79805</v>
      </c>
      <c r="F6" s="12">
        <v>79845</v>
      </c>
      <c r="G6" s="12">
        <v>79935</v>
      </c>
      <c r="H6" s="27">
        <v>80028</v>
      </c>
      <c r="I6" s="27">
        <v>80215</v>
      </c>
      <c r="J6" s="27">
        <v>80323</v>
      </c>
      <c r="K6" s="27">
        <v>80508</v>
      </c>
      <c r="L6" s="27">
        <v>80697</v>
      </c>
      <c r="M6" s="27">
        <v>80886</v>
      </c>
      <c r="N6" s="27">
        <v>81084</v>
      </c>
      <c r="O6" s="27">
        <v>81283</v>
      </c>
      <c r="P6" s="27">
        <v>81490</v>
      </c>
      <c r="Q6" s="27">
        <v>81698</v>
      </c>
      <c r="R6" s="27">
        <v>81902</v>
      </c>
      <c r="S6" s="27">
        <v>82024</v>
      </c>
      <c r="T6" s="27">
        <v>82227</v>
      </c>
      <c r="U6" s="27">
        <v>82412</v>
      </c>
      <c r="V6" s="27">
        <v>82621</v>
      </c>
      <c r="W6" s="27">
        <v>82834</v>
      </c>
      <c r="X6" s="27">
        <v>83000</v>
      </c>
      <c r="Y6" s="27">
        <v>83190</v>
      </c>
      <c r="Z6" s="27">
        <v>83403</v>
      </c>
      <c r="AA6" s="27">
        <v>83487</v>
      </c>
      <c r="AB6" s="27">
        <v>83651</v>
      </c>
      <c r="AC6" s="27">
        <v>83742</v>
      </c>
      <c r="AD6" s="27">
        <v>83914</v>
      </c>
      <c r="AE6" s="27"/>
      <c r="AF6" s="27"/>
      <c r="AG6" s="12"/>
    </row>
    <row r="7" spans="1:40" x14ac:dyDescent="0.25">
      <c r="B7" s="30"/>
      <c r="C7" s="30">
        <f>C5-$B$5-SUM($C$4:C4)</f>
        <v>0.70000000000000284</v>
      </c>
      <c r="D7" s="30">
        <f>D5-$B$5-SUM($C$4:D4)</f>
        <v>0.69999999999998863</v>
      </c>
      <c r="E7" s="30">
        <f>E5-$B$5-SUM($C$4:E4)</f>
        <v>0.69999999999998863</v>
      </c>
      <c r="F7" s="30">
        <f>F5-$B$5-SUM($C$4:F4)</f>
        <v>0.69999999999998863</v>
      </c>
      <c r="G7" s="30">
        <f>G5-$B$5-SUM($C$4:G4)</f>
        <v>0.5</v>
      </c>
      <c r="H7" s="30">
        <f>H5-$B$5-SUM($C$4:H4)</f>
        <v>0.89999999999997726</v>
      </c>
      <c r="I7" s="30">
        <f>I5-$B$5-SUM($C$4:I4)</f>
        <v>0.89999999999997726</v>
      </c>
      <c r="J7" s="30">
        <f>J5-$B$5-SUM($C$4:J4)</f>
        <v>0.89999999999997726</v>
      </c>
      <c r="K7" s="30">
        <f>K5-$B$5-SUM($C$4:K4)</f>
        <v>0.90000000000009095</v>
      </c>
      <c r="L7" s="30">
        <f>L5-$B$5-SUM($C$4:L4)</f>
        <v>0.90000000000009095</v>
      </c>
      <c r="M7" s="30">
        <f>M5-$B$5-SUM($C$4:M4)</f>
        <v>1.9000000000000909</v>
      </c>
      <c r="N7" s="30">
        <f>N5-$B$5-SUM($C$4:N4)</f>
        <v>1.9000000000000909</v>
      </c>
      <c r="O7" s="30">
        <f>O5-$B$5-SUM($C$4:O4)</f>
        <v>0.90000000000009095</v>
      </c>
      <c r="P7" s="30">
        <f>P5-$B$5-SUM($C$4:P4)</f>
        <v>0.90000000000009095</v>
      </c>
      <c r="Q7" s="30">
        <f>Q5-$B$5-SUM($C$4:Q4)</f>
        <v>0.90000000000009095</v>
      </c>
      <c r="R7" s="30">
        <f>R5-$B$5-SUM($C$4:R4)</f>
        <v>0.90000000000009095</v>
      </c>
      <c r="S7" s="30">
        <f>S5-$B$5-SUM($C$4:S4)</f>
        <v>0.90000000000009095</v>
      </c>
      <c r="T7" s="30">
        <f>T5-$B$5-SUM($C$4:T4)</f>
        <v>0.90000000000009095</v>
      </c>
      <c r="U7" s="30">
        <f>U5-$B$5-SUM($C$4:U4)</f>
        <v>1.9000000000000909</v>
      </c>
      <c r="V7" s="30">
        <f>V5-$B$5-SUM($C$4:V4)</f>
        <v>1.9000000000000909</v>
      </c>
      <c r="W7" s="30">
        <f>W5-$B$5-SUM($C$4:W4)</f>
        <v>1.9000000000000909</v>
      </c>
      <c r="X7" s="30">
        <f>X5-$B$5-SUM($C$4:X4)</f>
        <v>1.9000000000000909</v>
      </c>
      <c r="Y7" s="30">
        <f>Y5-$B$5-SUM($C$4:Y4)</f>
        <v>1.9000000000000909</v>
      </c>
      <c r="Z7" s="30">
        <f>Z5-$B$5-SUM($C$4:Z4)</f>
        <v>1.9000000000000909</v>
      </c>
      <c r="AA7" s="30">
        <f>AA5-$B$5-SUM($C$4:AA4)</f>
        <v>1.5</v>
      </c>
      <c r="AB7" s="30">
        <f>AB5-$B$5-SUM($C$4:AB4)</f>
        <v>1.5</v>
      </c>
      <c r="AC7" s="30">
        <f>AC5-$B$5-SUM($C$4:AC4)</f>
        <v>1.3999999999996362</v>
      </c>
      <c r="AD7" s="30">
        <f>AD5-$B$5-SUM($C$4:AD4)</f>
        <v>2.3999999999996362</v>
      </c>
      <c r="AE7" s="30">
        <f>AE5-$B$5-SUM($C$4:AE4)</f>
        <v>-234602.6</v>
      </c>
      <c r="AF7" s="30">
        <f>AF5-$B$5-SUM($C$4:AF4)</f>
        <v>-234602.6</v>
      </c>
      <c r="AG7" s="30">
        <f>AG5-$B$5-SUM($C$4:AG4)</f>
        <v>-234602.6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50.5</v>
      </c>
      <c r="C3" s="14">
        <v>13.6</v>
      </c>
      <c r="D3" s="14">
        <v>41.1</v>
      </c>
      <c r="E3" s="14">
        <v>51.4</v>
      </c>
      <c r="F3" s="14">
        <v>47.8</v>
      </c>
      <c r="G3" s="14">
        <v>42.6</v>
      </c>
      <c r="H3" s="14">
        <v>44.2</v>
      </c>
      <c r="I3" s="14">
        <v>49.5</v>
      </c>
      <c r="J3" s="14">
        <v>24.3</v>
      </c>
      <c r="K3" s="14">
        <v>54.5</v>
      </c>
      <c r="L3" s="14">
        <v>60</v>
      </c>
      <c r="M3" s="14">
        <v>2.89</v>
      </c>
      <c r="N3" s="14">
        <v>60</v>
      </c>
      <c r="O3" s="14">
        <v>51.9</v>
      </c>
      <c r="P3" s="14">
        <v>50.5</v>
      </c>
      <c r="Q3" s="14">
        <v>49.3</v>
      </c>
      <c r="R3" s="14">
        <v>49.5</v>
      </c>
      <c r="S3" s="14">
        <v>50.1</v>
      </c>
      <c r="T3" s="14">
        <v>56.9</v>
      </c>
      <c r="U3" s="14">
        <v>52</v>
      </c>
      <c r="V3" s="14">
        <v>60</v>
      </c>
      <c r="W3" s="14">
        <v>44.1</v>
      </c>
      <c r="X3" s="14">
        <v>47.7</v>
      </c>
      <c r="Y3" s="14">
        <v>46.3</v>
      </c>
      <c r="Z3" s="14">
        <v>14.4</v>
      </c>
      <c r="AA3" s="14">
        <v>60</v>
      </c>
      <c r="AB3" s="14">
        <v>54.6</v>
      </c>
      <c r="AC3" s="14">
        <v>10.199999999999999</v>
      </c>
      <c r="AD3" s="14">
        <v>60</v>
      </c>
      <c r="AE3" s="14">
        <v>48.7</v>
      </c>
      <c r="AF3" s="14">
        <v>59.3</v>
      </c>
      <c r="AG3" s="14">
        <v>54.8</v>
      </c>
      <c r="AH3" s="14"/>
      <c r="AI3" s="14"/>
    </row>
    <row r="4" spans="1:40" s="7" customFormat="1" x14ac:dyDescent="0.25">
      <c r="A4" s="15" t="s">
        <v>17</v>
      </c>
      <c r="B4" s="10">
        <v>171</v>
      </c>
      <c r="C4" s="10">
        <v>57.6</v>
      </c>
      <c r="D4" s="10">
        <v>201</v>
      </c>
      <c r="E4" s="10">
        <v>198</v>
      </c>
      <c r="F4" s="10">
        <v>202</v>
      </c>
      <c r="G4" s="10">
        <v>254</v>
      </c>
      <c r="H4" s="10">
        <v>159</v>
      </c>
      <c r="I4" s="10">
        <v>204</v>
      </c>
      <c r="J4" s="10">
        <v>67.3</v>
      </c>
      <c r="K4" s="10">
        <v>189</v>
      </c>
      <c r="L4" s="10">
        <v>132</v>
      </c>
      <c r="M4" s="10">
        <v>13.2</v>
      </c>
      <c r="N4" s="10">
        <v>174</v>
      </c>
      <c r="O4" s="10">
        <v>251</v>
      </c>
      <c r="P4" s="10">
        <v>93.4</v>
      </c>
      <c r="Q4" s="10">
        <v>290</v>
      </c>
      <c r="R4" s="10">
        <v>293</v>
      </c>
      <c r="S4" s="10">
        <v>240</v>
      </c>
      <c r="T4" s="10">
        <v>254</v>
      </c>
      <c r="U4" s="10">
        <v>124</v>
      </c>
      <c r="V4" s="10">
        <v>255</v>
      </c>
      <c r="W4" s="10">
        <v>247</v>
      </c>
      <c r="X4" s="10">
        <v>306</v>
      </c>
      <c r="Y4" s="10">
        <v>112</v>
      </c>
      <c r="Z4" s="10">
        <v>50</v>
      </c>
      <c r="AA4" s="10">
        <v>180</v>
      </c>
      <c r="AB4" s="10">
        <v>105</v>
      </c>
      <c r="AC4" s="10">
        <v>40.799999999999997</v>
      </c>
      <c r="AD4" s="10">
        <v>307</v>
      </c>
      <c r="AE4" s="10">
        <v>142</v>
      </c>
      <c r="AF4" s="10">
        <v>173</v>
      </c>
      <c r="AG4" s="10">
        <v>137</v>
      </c>
      <c r="AH4" s="10"/>
      <c r="AI4" s="10">
        <f>SUM(C4:AG4)</f>
        <v>5451.3</v>
      </c>
      <c r="AJ4" s="16">
        <f>AVERAGE(C4:AG4)</f>
        <v>175.84838709677419</v>
      </c>
      <c r="AK4" s="17"/>
    </row>
    <row r="5" spans="1:40" x14ac:dyDescent="0.25">
      <c r="A5" s="13" t="s">
        <v>23</v>
      </c>
      <c r="B5" s="27">
        <f t="shared" ref="B5:AG5" si="0">B6+$A$6</f>
        <v>234605</v>
      </c>
      <c r="C5" s="27">
        <f t="shared" si="0"/>
        <v>234662</v>
      </c>
      <c r="D5" s="27">
        <f t="shared" si="0"/>
        <v>234863</v>
      </c>
      <c r="E5" s="27">
        <f t="shared" si="0"/>
        <v>235062</v>
      </c>
      <c r="F5" s="27">
        <f t="shared" si="0"/>
        <v>235264</v>
      </c>
      <c r="G5" s="27">
        <f t="shared" si="0"/>
        <v>235518</v>
      </c>
      <c r="H5" s="27">
        <f t="shared" si="0"/>
        <v>235677</v>
      </c>
      <c r="I5" s="27">
        <f t="shared" si="0"/>
        <v>235881</v>
      </c>
      <c r="J5" s="27">
        <f t="shared" si="0"/>
        <v>235948</v>
      </c>
      <c r="K5" s="27">
        <f t="shared" si="0"/>
        <v>236137</v>
      </c>
      <c r="L5" s="27">
        <f t="shared" si="0"/>
        <v>236269</v>
      </c>
      <c r="M5" s="27">
        <f t="shared" si="0"/>
        <v>236282</v>
      </c>
      <c r="N5" s="27">
        <f t="shared" si="0"/>
        <v>236456</v>
      </c>
      <c r="O5" s="27">
        <f t="shared" si="0"/>
        <v>236708</v>
      </c>
      <c r="P5" s="27">
        <f t="shared" si="0"/>
        <v>236801</v>
      </c>
      <c r="Q5" s="27">
        <f t="shared" si="0"/>
        <v>237091</v>
      </c>
      <c r="R5" s="27">
        <f t="shared" si="0"/>
        <v>237384</v>
      </c>
      <c r="S5" s="27">
        <f t="shared" si="0"/>
        <v>237624</v>
      </c>
      <c r="T5" s="27">
        <f t="shared" si="0"/>
        <v>237878</v>
      </c>
      <c r="U5" s="27">
        <f t="shared" si="0"/>
        <v>238002</v>
      </c>
      <c r="V5" s="27">
        <f t="shared" si="0"/>
        <v>238257</v>
      </c>
      <c r="W5" s="27">
        <f t="shared" si="0"/>
        <v>238504</v>
      </c>
      <c r="X5" s="27">
        <f t="shared" si="0"/>
        <v>238810</v>
      </c>
      <c r="Y5" s="27">
        <f t="shared" si="0"/>
        <v>238922</v>
      </c>
      <c r="Z5" s="27">
        <f t="shared" si="0"/>
        <v>238972</v>
      </c>
      <c r="AA5" s="27">
        <f t="shared" si="0"/>
        <v>239152</v>
      </c>
      <c r="AB5" s="27">
        <f t="shared" si="0"/>
        <v>239257</v>
      </c>
      <c r="AC5" s="27">
        <f t="shared" si="0"/>
        <v>239298</v>
      </c>
      <c r="AD5" s="27">
        <f t="shared" si="0"/>
        <v>239605</v>
      </c>
      <c r="AE5" s="27">
        <f t="shared" si="0"/>
        <v>239746</v>
      </c>
      <c r="AF5" s="27">
        <f t="shared" si="0"/>
        <v>239919</v>
      </c>
      <c r="AG5" s="27">
        <f t="shared" si="0"/>
        <v>240056</v>
      </c>
      <c r="AI5" s="12">
        <f>MAX(C5:AG5)-B5</f>
        <v>5451</v>
      </c>
    </row>
    <row r="6" spans="1:40" x14ac:dyDescent="0.25">
      <c r="A6" s="13">
        <v>150691</v>
      </c>
      <c r="B6" s="27">
        <v>83914</v>
      </c>
      <c r="C6" s="12">
        <v>83971</v>
      </c>
      <c r="D6" s="12">
        <v>84172</v>
      </c>
      <c r="E6" s="12">
        <v>84371</v>
      </c>
      <c r="F6" s="12">
        <v>84573</v>
      </c>
      <c r="G6" s="12">
        <v>84827</v>
      </c>
      <c r="H6" s="27">
        <v>84986</v>
      </c>
      <c r="I6" s="27">
        <v>85190</v>
      </c>
      <c r="J6" s="27">
        <v>85257</v>
      </c>
      <c r="K6" s="27">
        <v>85446</v>
      </c>
      <c r="L6" s="27">
        <v>85578</v>
      </c>
      <c r="M6" s="27">
        <v>85591</v>
      </c>
      <c r="N6" s="27">
        <v>85765</v>
      </c>
      <c r="O6" s="27">
        <v>86017</v>
      </c>
      <c r="P6" s="27">
        <v>86110</v>
      </c>
      <c r="Q6" s="27">
        <v>86400</v>
      </c>
      <c r="R6" s="27">
        <v>86693</v>
      </c>
      <c r="S6" s="27">
        <v>86933</v>
      </c>
      <c r="T6" s="27">
        <v>87187</v>
      </c>
      <c r="U6" s="27">
        <v>87311</v>
      </c>
      <c r="V6" s="27">
        <v>87566</v>
      </c>
      <c r="W6" s="27">
        <v>87813</v>
      </c>
      <c r="X6" s="27">
        <v>88119</v>
      </c>
      <c r="Y6" s="27">
        <v>88231</v>
      </c>
      <c r="Z6" s="27">
        <v>88281</v>
      </c>
      <c r="AA6" s="27">
        <v>88461</v>
      </c>
      <c r="AB6" s="27">
        <v>88566</v>
      </c>
      <c r="AC6" s="27">
        <v>88607</v>
      </c>
      <c r="AD6" s="27">
        <v>88914</v>
      </c>
      <c r="AE6" s="27">
        <v>89055</v>
      </c>
      <c r="AF6" s="27">
        <v>89228</v>
      </c>
      <c r="AG6" s="12">
        <v>89365</v>
      </c>
    </row>
    <row r="7" spans="1:40" x14ac:dyDescent="0.25">
      <c r="B7" s="30"/>
      <c r="C7" s="30">
        <f>C5-$B$5-SUM($C$4:C4)</f>
        <v>-0.60000000000000142</v>
      </c>
      <c r="D7" s="30">
        <f>D5-$B$5-SUM($C$4:D4)</f>
        <v>-0.60000000000002274</v>
      </c>
      <c r="E7" s="30">
        <f>E5-$B$5-SUM($C$4:E4)</f>
        <v>0.39999999999997726</v>
      </c>
      <c r="F7" s="30">
        <f>F5-$B$5-SUM($C$4:F4)</f>
        <v>0.39999999999997726</v>
      </c>
      <c r="G7" s="30">
        <f>G5-$B$5-SUM($C$4:G4)</f>
        <v>0.39999999999997726</v>
      </c>
      <c r="H7" s="30">
        <f>H5-$B$5-SUM($C$4:H4)</f>
        <v>0.40000000000009095</v>
      </c>
      <c r="I7" s="30">
        <f>I5-$B$5-SUM($C$4:I4)</f>
        <v>0.40000000000009095</v>
      </c>
      <c r="J7" s="30">
        <f>J5-$B$5-SUM($C$4:J4)</f>
        <v>0.10000000000013642</v>
      </c>
      <c r="K7" s="30">
        <f>K5-$B$5-SUM($C$4:K4)</f>
        <v>0.10000000000013642</v>
      </c>
      <c r="L7" s="30">
        <f>L5-$B$5-SUM($C$4:L4)</f>
        <v>0.10000000000013642</v>
      </c>
      <c r="M7" s="30">
        <f>M5-$B$5-SUM($C$4:M4)</f>
        <v>-9.9999999999909051E-2</v>
      </c>
      <c r="N7" s="30">
        <f>N5-$B$5-SUM($C$4:N4)</f>
        <v>-9.9999999999909051E-2</v>
      </c>
      <c r="O7" s="30">
        <f>O5-$B$5-SUM($C$4:O4)</f>
        <v>0.90000000000009095</v>
      </c>
      <c r="P7" s="30">
        <f>P5-$B$5-SUM($C$4:P4)</f>
        <v>0.5</v>
      </c>
      <c r="Q7" s="30">
        <f>Q5-$B$5-SUM($C$4:Q4)</f>
        <v>0.5</v>
      </c>
      <c r="R7" s="30">
        <f>R5-$B$5-SUM($C$4:R4)</f>
        <v>0.5</v>
      </c>
      <c r="S7" s="30">
        <f>S5-$B$5-SUM($C$4:S4)</f>
        <v>0.5</v>
      </c>
      <c r="T7" s="30">
        <f>T5-$B$5-SUM($C$4:T4)</f>
        <v>0.5</v>
      </c>
      <c r="U7" s="30">
        <f>U5-$B$5-SUM($C$4:U4)</f>
        <v>0.5</v>
      </c>
      <c r="V7" s="30">
        <f>V5-$B$5-SUM($C$4:V4)</f>
        <v>0.5</v>
      </c>
      <c r="W7" s="30">
        <f>W5-$B$5-SUM($C$4:W4)</f>
        <v>0.5</v>
      </c>
      <c r="X7" s="30">
        <f>X5-$B$5-SUM($C$4:X4)</f>
        <v>0.5</v>
      </c>
      <c r="Y7" s="30">
        <f>Y5-$B$5-SUM($C$4:Y4)</f>
        <v>0.5</v>
      </c>
      <c r="Z7" s="30">
        <f>Z5-$B$5-SUM($C$4:Z4)</f>
        <v>0.5</v>
      </c>
      <c r="AA7" s="30">
        <f>AA5-$B$5-SUM($C$4:AA4)</f>
        <v>0.5</v>
      </c>
      <c r="AB7" s="30">
        <f>AB5-$B$5-SUM($C$4:AB4)</f>
        <v>0.5</v>
      </c>
      <c r="AC7" s="30">
        <f>AC5-$B$5-SUM($C$4:AC4)</f>
        <v>0.6999999999998181</v>
      </c>
      <c r="AD7" s="30">
        <f>AD5-$B$5-SUM($C$4:AD4)</f>
        <v>0.6999999999998181</v>
      </c>
      <c r="AE7" s="30">
        <f>AE5-$B$5-SUM($C$4:AE4)</f>
        <v>-0.3000000000001819</v>
      </c>
      <c r="AF7" s="30">
        <f>AF5-$B$5-SUM($C$4:AF4)</f>
        <v>-0.3000000000001819</v>
      </c>
      <c r="AG7" s="30">
        <f>AG5-$B$5-SUM($C$4:AG4)</f>
        <v>-0.3000000000001819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54.8</v>
      </c>
      <c r="C3" s="14">
        <v>60</v>
      </c>
      <c r="D3" s="14">
        <v>60</v>
      </c>
      <c r="E3" s="14">
        <v>44.2</v>
      </c>
      <c r="F3" s="14">
        <v>53</v>
      </c>
      <c r="G3" s="14">
        <v>50.3</v>
      </c>
      <c r="H3" s="14">
        <v>50.4</v>
      </c>
      <c r="I3" s="14">
        <v>60</v>
      </c>
      <c r="J3" s="14">
        <v>60.1</v>
      </c>
      <c r="K3" s="14">
        <v>51</v>
      </c>
      <c r="L3" s="14">
        <v>50.4</v>
      </c>
      <c r="M3" s="14">
        <v>19.2</v>
      </c>
      <c r="N3" s="14">
        <v>58.7</v>
      </c>
      <c r="O3" s="14">
        <v>60</v>
      </c>
      <c r="P3" s="14">
        <v>56</v>
      </c>
      <c r="Q3" s="14">
        <v>19.3</v>
      </c>
      <c r="R3" s="14">
        <v>12.9</v>
      </c>
      <c r="S3" s="14">
        <v>60.1</v>
      </c>
      <c r="T3" s="14">
        <v>58.5</v>
      </c>
      <c r="U3" s="14">
        <v>60.1</v>
      </c>
      <c r="V3" s="14">
        <v>16</v>
      </c>
      <c r="W3" s="14">
        <v>59.3</v>
      </c>
      <c r="X3" s="14">
        <v>60</v>
      </c>
      <c r="Y3" s="14">
        <v>60.1</v>
      </c>
      <c r="Z3" s="14">
        <v>60</v>
      </c>
      <c r="AA3" s="14">
        <v>60.1</v>
      </c>
      <c r="AB3" s="14">
        <v>60</v>
      </c>
      <c r="AC3" s="14">
        <v>59.6</v>
      </c>
      <c r="AD3" s="14">
        <v>60</v>
      </c>
      <c r="AE3" s="14">
        <v>56.2</v>
      </c>
      <c r="AF3" s="14">
        <v>35.799999999999997</v>
      </c>
      <c r="AG3" s="14"/>
      <c r="AH3" s="14"/>
      <c r="AI3" s="14"/>
    </row>
    <row r="4" spans="1:40" s="7" customFormat="1" x14ac:dyDescent="0.25">
      <c r="A4" s="15" t="s">
        <v>17</v>
      </c>
      <c r="B4" s="10">
        <v>137</v>
      </c>
      <c r="C4" s="10">
        <v>174</v>
      </c>
      <c r="D4" s="10">
        <v>153</v>
      </c>
      <c r="E4" s="10">
        <v>128</v>
      </c>
      <c r="F4" s="10">
        <v>388</v>
      </c>
      <c r="G4" s="10">
        <v>375</v>
      </c>
      <c r="H4" s="10">
        <v>292</v>
      </c>
      <c r="I4" s="10">
        <v>149</v>
      </c>
      <c r="J4" s="10">
        <v>251</v>
      </c>
      <c r="K4" s="10">
        <v>381</v>
      </c>
      <c r="L4" s="10">
        <v>288</v>
      </c>
      <c r="M4" s="10">
        <v>77.599999999999994</v>
      </c>
      <c r="N4" s="10">
        <v>184</v>
      </c>
      <c r="O4" s="10">
        <v>169</v>
      </c>
      <c r="P4" s="10">
        <v>351</v>
      </c>
      <c r="Q4" s="10">
        <v>96</v>
      </c>
      <c r="R4" s="10">
        <v>45.9</v>
      </c>
      <c r="S4" s="10">
        <v>253</v>
      </c>
      <c r="T4" s="10">
        <v>365</v>
      </c>
      <c r="U4" s="10">
        <v>276</v>
      </c>
      <c r="V4" s="10">
        <v>70.8</v>
      </c>
      <c r="W4" s="10">
        <v>191</v>
      </c>
      <c r="X4" s="10">
        <v>192</v>
      </c>
      <c r="Y4" s="10">
        <v>242</v>
      </c>
      <c r="Z4" s="10">
        <v>210</v>
      </c>
      <c r="AA4" s="10">
        <v>178</v>
      </c>
      <c r="AB4" s="10">
        <v>337</v>
      </c>
      <c r="AC4" s="10">
        <v>364</v>
      </c>
      <c r="AD4" s="10">
        <v>149</v>
      </c>
      <c r="AE4" s="10">
        <v>296</v>
      </c>
      <c r="AF4" s="10">
        <v>133</v>
      </c>
      <c r="AG4" s="10"/>
      <c r="AH4" s="10"/>
      <c r="AI4" s="10">
        <f>SUM(C4:AG4)</f>
        <v>6759.3</v>
      </c>
      <c r="AJ4" s="16">
        <f>AVERAGE(C4:AG4)</f>
        <v>225.31</v>
      </c>
      <c r="AK4" s="17"/>
    </row>
    <row r="5" spans="1:40" x14ac:dyDescent="0.25">
      <c r="A5" s="13" t="s">
        <v>23</v>
      </c>
      <c r="B5" s="27">
        <f t="shared" ref="B5:AG5" si="0">B6+$A$6</f>
        <v>240056</v>
      </c>
      <c r="C5" s="27">
        <f t="shared" si="0"/>
        <v>240230</v>
      </c>
      <c r="D5" s="27">
        <f t="shared" si="0"/>
        <v>240383</v>
      </c>
      <c r="E5" s="27">
        <f t="shared" si="0"/>
        <v>240511</v>
      </c>
      <c r="F5" s="27">
        <f t="shared" si="0"/>
        <v>240900</v>
      </c>
      <c r="G5" s="27">
        <f t="shared" si="0"/>
        <v>241274</v>
      </c>
      <c r="H5" s="27">
        <f t="shared" si="0"/>
        <v>241567</v>
      </c>
      <c r="I5" s="27">
        <f t="shared" si="0"/>
        <v>241716</v>
      </c>
      <c r="J5" s="27">
        <f t="shared" si="0"/>
        <v>241967</v>
      </c>
      <c r="K5" s="27">
        <f t="shared" si="0"/>
        <v>242348</v>
      </c>
      <c r="L5" s="27">
        <f t="shared" si="0"/>
        <v>242636</v>
      </c>
      <c r="M5" s="27">
        <f t="shared" si="0"/>
        <v>242713</v>
      </c>
      <c r="N5" s="27">
        <f t="shared" si="0"/>
        <v>242898</v>
      </c>
      <c r="O5" s="27">
        <f t="shared" si="0"/>
        <v>243067</v>
      </c>
      <c r="P5" s="27">
        <f t="shared" si="0"/>
        <v>243418</v>
      </c>
      <c r="Q5" s="27">
        <f t="shared" si="0"/>
        <v>243514</v>
      </c>
      <c r="R5" s="27">
        <f t="shared" si="0"/>
        <v>243560</v>
      </c>
      <c r="S5" s="27">
        <f t="shared" si="0"/>
        <v>243812</v>
      </c>
      <c r="T5" s="27">
        <f t="shared" si="0"/>
        <v>244178</v>
      </c>
      <c r="U5" s="27">
        <f t="shared" si="0"/>
        <v>244453</v>
      </c>
      <c r="V5" s="27">
        <f t="shared" si="0"/>
        <v>244524</v>
      </c>
      <c r="W5" s="27">
        <f t="shared" si="0"/>
        <v>244715</v>
      </c>
      <c r="X5" s="27">
        <f t="shared" si="0"/>
        <v>244907</v>
      </c>
      <c r="Y5" s="27">
        <f t="shared" si="0"/>
        <v>245149</v>
      </c>
      <c r="Z5" s="27">
        <f t="shared" si="0"/>
        <v>245359</v>
      </c>
      <c r="AA5" s="27">
        <f t="shared" si="0"/>
        <v>245537</v>
      </c>
      <c r="AB5" s="27">
        <f t="shared" si="0"/>
        <v>245874</v>
      </c>
      <c r="AC5" s="27">
        <f t="shared" si="0"/>
        <v>246238</v>
      </c>
      <c r="AD5" s="27">
        <f t="shared" si="0"/>
        <v>246388</v>
      </c>
      <c r="AE5" s="27">
        <f t="shared" si="0"/>
        <v>246684</v>
      </c>
      <c r="AF5" s="27">
        <f t="shared" si="0"/>
        <v>246817</v>
      </c>
      <c r="AG5" s="27">
        <f t="shared" si="0"/>
        <v>150691</v>
      </c>
      <c r="AI5" s="12">
        <f>MAX(C5:AG5)-B5</f>
        <v>6761</v>
      </c>
    </row>
    <row r="6" spans="1:40" x14ac:dyDescent="0.25">
      <c r="A6" s="13">
        <v>150691</v>
      </c>
      <c r="B6" s="12">
        <v>89365</v>
      </c>
      <c r="C6" s="12">
        <v>89539</v>
      </c>
      <c r="D6" s="12">
        <v>89692</v>
      </c>
      <c r="E6" s="12">
        <v>89820</v>
      </c>
      <c r="F6" s="12">
        <v>90209</v>
      </c>
      <c r="G6" s="12">
        <v>90583</v>
      </c>
      <c r="H6" s="27">
        <v>90876</v>
      </c>
      <c r="I6" s="27">
        <v>91025</v>
      </c>
      <c r="J6" s="27">
        <v>91276</v>
      </c>
      <c r="K6" s="27">
        <v>91657</v>
      </c>
      <c r="L6" s="27">
        <v>91945</v>
      </c>
      <c r="M6" s="27">
        <v>92022</v>
      </c>
      <c r="N6" s="27">
        <v>92207</v>
      </c>
      <c r="O6" s="27">
        <v>92376</v>
      </c>
      <c r="P6" s="27">
        <v>92727</v>
      </c>
      <c r="Q6" s="27">
        <v>92823</v>
      </c>
      <c r="R6" s="27">
        <v>92869</v>
      </c>
      <c r="S6" s="27">
        <v>93121</v>
      </c>
      <c r="T6" s="27">
        <v>93487</v>
      </c>
      <c r="U6" s="27">
        <v>93762</v>
      </c>
      <c r="V6" s="27">
        <v>93833</v>
      </c>
      <c r="W6" s="27">
        <v>94024</v>
      </c>
      <c r="X6" s="27">
        <v>94216</v>
      </c>
      <c r="Y6" s="27">
        <v>94458</v>
      </c>
      <c r="Z6" s="27">
        <v>94668</v>
      </c>
      <c r="AA6" s="27">
        <v>94846</v>
      </c>
      <c r="AB6" s="27">
        <v>95183</v>
      </c>
      <c r="AC6" s="27">
        <v>95547</v>
      </c>
      <c r="AD6" s="27">
        <v>95697</v>
      </c>
      <c r="AE6" s="27">
        <v>95993</v>
      </c>
      <c r="AF6" s="27">
        <v>96126</v>
      </c>
      <c r="AG6" s="12"/>
    </row>
    <row r="7" spans="1:40" x14ac:dyDescent="0.25">
      <c r="B7" s="30"/>
      <c r="C7" s="30">
        <f>C5-$B$5-SUM($C$4:C4)</f>
        <v>0</v>
      </c>
      <c r="D7" s="30">
        <f>D5-$B$5-SUM($C$4:D4)</f>
        <v>0</v>
      </c>
      <c r="E7" s="30">
        <f>E5-$B$5-SUM($C$4:E4)</f>
        <v>0</v>
      </c>
      <c r="F7" s="30">
        <f>F5-$B$5-SUM($C$4:F4)</f>
        <v>1</v>
      </c>
      <c r="G7" s="30">
        <f>G5-$B$5-SUM($C$4:G4)</f>
        <v>0</v>
      </c>
      <c r="H7" s="30">
        <f>H5-$B$5-SUM($C$4:H4)</f>
        <v>1</v>
      </c>
      <c r="I7" s="30">
        <f>I5-$B$5-SUM($C$4:I4)</f>
        <v>1</v>
      </c>
      <c r="J7" s="30">
        <f>J5-$B$5-SUM($C$4:J4)</f>
        <v>1</v>
      </c>
      <c r="K7" s="30">
        <f>K5-$B$5-SUM($C$4:K4)</f>
        <v>1</v>
      </c>
      <c r="L7" s="30">
        <f>L5-$B$5-SUM($C$4:L4)</f>
        <v>1</v>
      </c>
      <c r="M7" s="30">
        <f>M5-$B$5-SUM($C$4:M4)</f>
        <v>0.40000000000009095</v>
      </c>
      <c r="N7" s="30">
        <f>N5-$B$5-SUM($C$4:N4)</f>
        <v>1.4000000000000909</v>
      </c>
      <c r="O7" s="30">
        <f>O5-$B$5-SUM($C$4:O4)</f>
        <v>1.4000000000000909</v>
      </c>
      <c r="P7" s="30">
        <f>P5-$B$5-SUM($C$4:P4)</f>
        <v>1.4000000000000909</v>
      </c>
      <c r="Q7" s="30">
        <f>Q5-$B$5-SUM($C$4:Q4)</f>
        <v>1.4000000000000909</v>
      </c>
      <c r="R7" s="30">
        <f>R5-$B$5-SUM($C$4:R4)</f>
        <v>1.5</v>
      </c>
      <c r="S7" s="30">
        <f>S5-$B$5-SUM($C$4:S4)</f>
        <v>0.5</v>
      </c>
      <c r="T7" s="30">
        <f>T5-$B$5-SUM($C$4:T4)</f>
        <v>1.5</v>
      </c>
      <c r="U7" s="30">
        <f>U5-$B$5-SUM($C$4:U4)</f>
        <v>0.5</v>
      </c>
      <c r="V7" s="30">
        <f>V5-$B$5-SUM($C$4:V4)</f>
        <v>0.6999999999998181</v>
      </c>
      <c r="W7" s="30">
        <f>W5-$B$5-SUM($C$4:W4)</f>
        <v>0.6999999999998181</v>
      </c>
      <c r="X7" s="30">
        <f>X5-$B$5-SUM($C$4:X4)</f>
        <v>0.6999999999998181</v>
      </c>
      <c r="Y7" s="30">
        <f>Y5-$B$5-SUM($C$4:Y4)</f>
        <v>0.6999999999998181</v>
      </c>
      <c r="Z7" s="30">
        <f>Z5-$B$5-SUM($C$4:Z4)</f>
        <v>0.6999999999998181</v>
      </c>
      <c r="AA7" s="30">
        <f>AA5-$B$5-SUM($C$4:AA4)</f>
        <v>0.6999999999998181</v>
      </c>
      <c r="AB7" s="30">
        <f>AB5-$B$5-SUM($C$4:AB4)</f>
        <v>0.6999999999998181</v>
      </c>
      <c r="AC7" s="30">
        <f>AC5-$B$5-SUM($C$4:AC4)</f>
        <v>0.6999999999998181</v>
      </c>
      <c r="AD7" s="30">
        <f>AD5-$B$5-SUM($C$4:AD4)</f>
        <v>1.6999999999998181</v>
      </c>
      <c r="AE7" s="30">
        <f>AE5-$B$5-SUM($C$4:AE4)</f>
        <v>1.6999999999998181</v>
      </c>
      <c r="AF7" s="30">
        <f>AF5-$B$5-SUM($C$4:AF4)</f>
        <v>1.6999999999998181</v>
      </c>
      <c r="AG7" s="30">
        <f>AG5-$B$5-SUM($C$4:AG4)</f>
        <v>-96124.3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13.893000000000001</v>
      </c>
      <c r="C3" s="14">
        <v>13.827999999999999</v>
      </c>
      <c r="D3" s="14">
        <v>13.462</v>
      </c>
      <c r="E3" s="14">
        <v>15</v>
      </c>
      <c r="F3" s="14">
        <v>14.916</v>
      </c>
      <c r="G3" s="14">
        <v>13.145</v>
      </c>
      <c r="H3" s="14">
        <v>15</v>
      </c>
      <c r="I3" s="14">
        <v>15</v>
      </c>
      <c r="J3" s="14">
        <v>15</v>
      </c>
      <c r="K3" s="14">
        <v>11.082000000000001</v>
      </c>
      <c r="L3" s="14">
        <v>14.238</v>
      </c>
      <c r="M3" s="14">
        <v>15</v>
      </c>
      <c r="N3" s="14">
        <v>15</v>
      </c>
      <c r="O3" s="14">
        <v>15</v>
      </c>
      <c r="P3" s="14">
        <v>15</v>
      </c>
      <c r="Q3" s="14">
        <v>13.911</v>
      </c>
      <c r="R3" s="14">
        <v>13.55</v>
      </c>
      <c r="S3" s="14">
        <v>13.929</v>
      </c>
      <c r="T3" s="14">
        <v>15</v>
      </c>
      <c r="U3" s="14">
        <v>15</v>
      </c>
      <c r="V3" s="14">
        <v>15</v>
      </c>
      <c r="W3" s="14">
        <v>14.186999999999999</v>
      </c>
      <c r="X3" s="14">
        <v>14.173999999999999</v>
      </c>
      <c r="Y3" s="14">
        <v>13.433</v>
      </c>
      <c r="Z3" s="14">
        <v>11.368</v>
      </c>
      <c r="AA3" s="14">
        <v>15</v>
      </c>
      <c r="AB3" s="14">
        <v>15</v>
      </c>
      <c r="AC3" s="14">
        <v>15</v>
      </c>
      <c r="AD3" s="14">
        <v>15</v>
      </c>
      <c r="AE3" s="14">
        <v>14.151999999999999</v>
      </c>
      <c r="AF3" s="14">
        <v>13.798</v>
      </c>
      <c r="AG3" s="14"/>
      <c r="AH3" s="14"/>
      <c r="AI3" s="14"/>
    </row>
    <row r="4" spans="1:40" s="7" customFormat="1" x14ac:dyDescent="0.25">
      <c r="A4" s="15" t="s">
        <v>17</v>
      </c>
      <c r="B4" s="18">
        <v>114.4</v>
      </c>
      <c r="C4" s="18">
        <v>111.9</v>
      </c>
      <c r="D4" s="18">
        <v>106.2</v>
      </c>
      <c r="E4" s="18">
        <v>99.4</v>
      </c>
      <c r="F4" s="18">
        <v>99.3</v>
      </c>
      <c r="G4" s="18">
        <v>106.6</v>
      </c>
      <c r="H4" s="18">
        <v>79.900000000000006</v>
      </c>
      <c r="I4" s="18">
        <v>36.799999999999997</v>
      </c>
      <c r="J4" s="18">
        <v>44.9</v>
      </c>
      <c r="K4" s="18">
        <v>35.299999999999997</v>
      </c>
      <c r="L4" s="18">
        <v>111.4</v>
      </c>
      <c r="M4" s="18">
        <v>102.6</v>
      </c>
      <c r="N4" s="18">
        <v>107.3</v>
      </c>
      <c r="O4" s="18">
        <v>83.3</v>
      </c>
      <c r="P4" s="18">
        <v>89.7</v>
      </c>
      <c r="Q4" s="18">
        <v>110.2</v>
      </c>
      <c r="R4" s="18">
        <v>105.7</v>
      </c>
      <c r="S4" s="18">
        <v>105.2</v>
      </c>
      <c r="T4" s="18">
        <v>100.8</v>
      </c>
      <c r="U4" s="18">
        <v>53.5</v>
      </c>
      <c r="V4" s="18">
        <v>109.7</v>
      </c>
      <c r="W4" s="18">
        <v>110.5</v>
      </c>
      <c r="X4" s="18">
        <v>105.2</v>
      </c>
      <c r="Y4" s="18">
        <v>103.8</v>
      </c>
      <c r="Z4" s="18">
        <v>29.7</v>
      </c>
      <c r="AA4" s="18">
        <v>34.700000000000003</v>
      </c>
      <c r="AB4" s="18">
        <v>79.400000000000006</v>
      </c>
      <c r="AC4" s="18">
        <v>34.6</v>
      </c>
      <c r="AD4" s="18">
        <v>61.6</v>
      </c>
      <c r="AE4" s="18">
        <v>104.4</v>
      </c>
      <c r="AF4" s="18">
        <v>102.1</v>
      </c>
      <c r="AG4" s="18">
        <f>AG5-AF5</f>
        <v>97</v>
      </c>
      <c r="AH4" s="18"/>
      <c r="AI4" s="18">
        <f>SUM(C4:AG4)</f>
        <v>2662.7</v>
      </c>
      <c r="AJ4" s="16">
        <f>AVERAGE(C4:AG4)</f>
        <v>85.893548387096772</v>
      </c>
      <c r="AK4" s="17"/>
    </row>
    <row r="5" spans="1:40" x14ac:dyDescent="0.25">
      <c r="A5" s="13" t="s">
        <v>23</v>
      </c>
      <c r="B5" s="12">
        <v>14703</v>
      </c>
      <c r="C5">
        <v>14815</v>
      </c>
      <c r="D5">
        <v>14921</v>
      </c>
      <c r="E5">
        <v>15021</v>
      </c>
      <c r="F5" s="12">
        <v>15120</v>
      </c>
      <c r="G5" s="12">
        <v>15226</v>
      </c>
      <c r="H5" s="12">
        <v>15306</v>
      </c>
      <c r="I5" s="12">
        <v>15343</v>
      </c>
      <c r="J5" s="12">
        <v>15388</v>
      </c>
      <c r="K5" s="12">
        <v>15423</v>
      </c>
      <c r="L5" s="12">
        <v>15535</v>
      </c>
      <c r="M5" s="12">
        <v>15638</v>
      </c>
      <c r="N5" s="12">
        <v>15745</v>
      </c>
      <c r="O5" s="12">
        <v>15828</v>
      </c>
      <c r="P5" s="12">
        <v>15918</v>
      </c>
      <c r="Q5" s="12">
        <v>16028</v>
      </c>
      <c r="R5" s="12">
        <v>16134</v>
      </c>
      <c r="S5" s="12">
        <v>16239</v>
      </c>
      <c r="T5" s="12">
        <v>16340</v>
      </c>
      <c r="U5" s="12">
        <v>16394</v>
      </c>
      <c r="V5" s="12">
        <v>16503</v>
      </c>
      <c r="W5" s="12">
        <v>16614</v>
      </c>
      <c r="X5" s="12">
        <v>16719</v>
      </c>
      <c r="Y5" s="12">
        <v>16823</v>
      </c>
      <c r="Z5" s="12">
        <v>16853</v>
      </c>
      <c r="AA5" s="12">
        <v>16887</v>
      </c>
      <c r="AB5" s="12">
        <v>16967</v>
      </c>
      <c r="AC5" s="12">
        <v>17002</v>
      </c>
      <c r="AD5" s="12">
        <v>17063</v>
      </c>
      <c r="AE5" s="12">
        <v>17168</v>
      </c>
      <c r="AF5" s="12">
        <v>17270</v>
      </c>
      <c r="AG5" s="12">
        <v>17367</v>
      </c>
      <c r="AI5" s="12">
        <f>MAX(C5:AG5)-B5</f>
        <v>2664</v>
      </c>
    </row>
  </sheetData>
  <sheetProtection selectLockedCells="1" selectUnlockedCells="1"/>
  <phoneticPr fontId="0" type="noConversion"/>
  <conditionalFormatting sqref="B6:AG6">
    <cfRule type="cellIs" dxfId="3545" priority="1" stopIfTrue="1" operator="greaterThan">
      <formula>17</formula>
    </cfRule>
    <cfRule type="cellIs" dxfId="3544" priority="2" stopIfTrue="1" operator="between">
      <formula>10</formula>
      <formula>15</formula>
    </cfRule>
    <cfRule type="cellIs" dxfId="3543" priority="3" stopIfTrue="1" operator="between">
      <formula>15</formula>
      <formula>17</formula>
    </cfRule>
  </conditionalFormatting>
  <conditionalFormatting sqref="B4:AG4">
    <cfRule type="cellIs" dxfId="3542" priority="4" stopIfTrue="1" operator="greaterThan">
      <formula>50</formula>
    </cfRule>
    <cfRule type="cellIs" dxfId="3541" priority="5" stopIfTrue="1" operator="between">
      <formula>25</formula>
      <formula>35</formula>
    </cfRule>
    <cfRule type="cellIs" dxfId="3540" priority="6" stopIfTrue="1" operator="between">
      <formula>35</formula>
      <formula>50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35.799999999999997</v>
      </c>
      <c r="C3" s="14">
        <v>18</v>
      </c>
      <c r="D3" s="14">
        <v>60</v>
      </c>
      <c r="E3" s="14">
        <v>57</v>
      </c>
      <c r="F3" s="14">
        <v>52.9</v>
      </c>
      <c r="G3" s="14">
        <v>59.2</v>
      </c>
      <c r="H3" s="14">
        <v>55.4</v>
      </c>
      <c r="I3" s="14">
        <v>60</v>
      </c>
      <c r="J3" s="14">
        <v>60</v>
      </c>
      <c r="K3" s="14">
        <v>54.6</v>
      </c>
      <c r="L3" s="14">
        <v>60.1</v>
      </c>
      <c r="M3" s="14">
        <v>59.9</v>
      </c>
      <c r="N3" s="14">
        <v>60</v>
      </c>
      <c r="O3" s="14">
        <v>56.5</v>
      </c>
      <c r="P3" s="14">
        <v>60</v>
      </c>
      <c r="Q3" s="14">
        <v>60.1</v>
      </c>
      <c r="R3" s="14">
        <v>21</v>
      </c>
      <c r="S3" s="14">
        <v>60</v>
      </c>
      <c r="T3" s="14">
        <v>48.4</v>
      </c>
      <c r="U3" s="14">
        <v>45.7</v>
      </c>
      <c r="V3" s="14">
        <v>60</v>
      </c>
      <c r="W3" s="14">
        <v>55.7</v>
      </c>
      <c r="X3" s="14">
        <v>60.1</v>
      </c>
      <c r="Y3" s="14">
        <v>60</v>
      </c>
      <c r="Z3" s="14">
        <v>18.399999999999999</v>
      </c>
      <c r="AA3" s="14">
        <v>60.1</v>
      </c>
      <c r="AB3" s="14">
        <v>53.1</v>
      </c>
      <c r="AC3" s="14">
        <v>52.1</v>
      </c>
      <c r="AD3" s="14">
        <v>51.3</v>
      </c>
      <c r="AE3" s="14">
        <v>51.8</v>
      </c>
      <c r="AF3" s="14">
        <v>56.7</v>
      </c>
      <c r="AG3" s="14">
        <v>58.4</v>
      </c>
      <c r="AH3" s="14"/>
      <c r="AI3" s="14"/>
    </row>
    <row r="4" spans="1:40" s="7" customFormat="1" x14ac:dyDescent="0.25">
      <c r="A4" s="15" t="s">
        <v>17</v>
      </c>
      <c r="B4" s="10">
        <v>133</v>
      </c>
      <c r="C4" s="10">
        <v>113</v>
      </c>
      <c r="D4" s="10">
        <v>247</v>
      </c>
      <c r="E4" s="10">
        <v>433</v>
      </c>
      <c r="F4" s="10">
        <v>394</v>
      </c>
      <c r="G4" s="10">
        <v>345</v>
      </c>
      <c r="H4" s="10">
        <v>352</v>
      </c>
      <c r="I4" s="10">
        <v>145</v>
      </c>
      <c r="J4" s="10">
        <v>228</v>
      </c>
      <c r="K4" s="10">
        <v>215</v>
      </c>
      <c r="L4" s="10">
        <v>250</v>
      </c>
      <c r="M4" s="10">
        <v>240</v>
      </c>
      <c r="N4" s="10">
        <v>210</v>
      </c>
      <c r="O4" s="10">
        <v>139</v>
      </c>
      <c r="P4" s="10">
        <v>160</v>
      </c>
      <c r="Q4" s="10">
        <v>213</v>
      </c>
      <c r="R4" s="10">
        <v>70.3</v>
      </c>
      <c r="S4" s="10">
        <v>251</v>
      </c>
      <c r="T4" s="10">
        <v>193</v>
      </c>
      <c r="U4" s="10">
        <v>207</v>
      </c>
      <c r="V4" s="10">
        <v>195</v>
      </c>
      <c r="W4" s="10">
        <v>346</v>
      </c>
      <c r="X4" s="10">
        <v>372</v>
      </c>
      <c r="Y4" s="10">
        <v>272</v>
      </c>
      <c r="Z4" s="10">
        <v>102</v>
      </c>
      <c r="AA4" s="10">
        <v>317</v>
      </c>
      <c r="AB4" s="10">
        <v>426</v>
      </c>
      <c r="AC4" s="10">
        <v>438</v>
      </c>
      <c r="AD4" s="10">
        <v>426</v>
      </c>
      <c r="AE4" s="10">
        <v>434</v>
      </c>
      <c r="AF4" s="10">
        <v>422</v>
      </c>
      <c r="AG4" s="10">
        <v>344</v>
      </c>
      <c r="AH4" s="10"/>
      <c r="AI4" s="10">
        <f>SUM(C4:AG4)</f>
        <v>8499.2999999999993</v>
      </c>
      <c r="AJ4" s="16">
        <f>AVERAGE(C4:AG4)</f>
        <v>274.17096774193544</v>
      </c>
      <c r="AK4" s="17"/>
    </row>
    <row r="5" spans="1:40" x14ac:dyDescent="0.25">
      <c r="A5" s="13" t="s">
        <v>23</v>
      </c>
      <c r="B5" s="27">
        <f t="shared" ref="B5:AG5" si="0">B6+$A$6</f>
        <v>246817</v>
      </c>
      <c r="C5" s="27">
        <f t="shared" si="0"/>
        <v>246930</v>
      </c>
      <c r="D5" s="27">
        <f t="shared" si="0"/>
        <v>247177</v>
      </c>
      <c r="E5" s="27">
        <f t="shared" si="0"/>
        <v>247610</v>
      </c>
      <c r="F5" s="27">
        <f t="shared" si="0"/>
        <v>248004</v>
      </c>
      <c r="G5" s="27">
        <f t="shared" si="0"/>
        <v>248349</v>
      </c>
      <c r="H5" s="27">
        <f t="shared" si="0"/>
        <v>248702</v>
      </c>
      <c r="I5" s="27">
        <f t="shared" si="0"/>
        <v>248847</v>
      </c>
      <c r="J5" s="27">
        <f t="shared" si="0"/>
        <v>249075</v>
      </c>
      <c r="K5" s="27">
        <f t="shared" si="0"/>
        <v>249290</v>
      </c>
      <c r="L5" s="27">
        <f t="shared" si="0"/>
        <v>249540</v>
      </c>
      <c r="M5" s="27">
        <f t="shared" si="0"/>
        <v>249779</v>
      </c>
      <c r="N5" s="27">
        <f t="shared" si="0"/>
        <v>249989</v>
      </c>
      <c r="O5" s="27">
        <f t="shared" si="0"/>
        <v>250128</v>
      </c>
      <c r="P5" s="27">
        <f t="shared" si="0"/>
        <v>250288</v>
      </c>
      <c r="Q5" s="27">
        <f t="shared" si="0"/>
        <v>250501</v>
      </c>
      <c r="R5" s="27">
        <f t="shared" si="0"/>
        <v>250571</v>
      </c>
      <c r="S5" s="27">
        <f t="shared" si="0"/>
        <v>250821</v>
      </c>
      <c r="T5" s="27">
        <f t="shared" si="0"/>
        <v>251014</v>
      </c>
      <c r="U5" s="27">
        <f t="shared" si="0"/>
        <v>251221</v>
      </c>
      <c r="V5" s="27">
        <f t="shared" si="0"/>
        <v>251416</v>
      </c>
      <c r="W5" s="27">
        <f t="shared" si="0"/>
        <v>251762</v>
      </c>
      <c r="X5" s="27">
        <f t="shared" si="0"/>
        <v>252134</v>
      </c>
      <c r="Y5" s="27">
        <f t="shared" si="0"/>
        <v>252407</v>
      </c>
      <c r="Z5" s="27">
        <f t="shared" si="0"/>
        <v>252509</v>
      </c>
      <c r="AA5" s="27">
        <f t="shared" si="0"/>
        <v>252825</v>
      </c>
      <c r="AB5" s="27">
        <f t="shared" si="0"/>
        <v>253252</v>
      </c>
      <c r="AC5" s="27">
        <f t="shared" si="0"/>
        <v>253690</v>
      </c>
      <c r="AD5" s="27">
        <f t="shared" si="0"/>
        <v>254115</v>
      </c>
      <c r="AE5" s="27">
        <f t="shared" si="0"/>
        <v>254550</v>
      </c>
      <c r="AF5" s="27">
        <f t="shared" si="0"/>
        <v>254972</v>
      </c>
      <c r="AG5" s="27">
        <f t="shared" si="0"/>
        <v>255316</v>
      </c>
      <c r="AI5" s="12">
        <f>MAX(C5:AG5)-B5</f>
        <v>8499</v>
      </c>
    </row>
    <row r="6" spans="1:40" x14ac:dyDescent="0.25">
      <c r="A6" s="13">
        <v>150691</v>
      </c>
      <c r="B6" s="27">
        <v>96126</v>
      </c>
      <c r="C6" s="12">
        <v>96239</v>
      </c>
      <c r="D6" s="12">
        <v>96486</v>
      </c>
      <c r="E6" s="12">
        <v>96919</v>
      </c>
      <c r="F6" s="12">
        <v>97313</v>
      </c>
      <c r="G6" s="12">
        <v>97658</v>
      </c>
      <c r="H6" s="27">
        <v>98011</v>
      </c>
      <c r="I6" s="27">
        <v>98156</v>
      </c>
      <c r="J6" s="27">
        <v>98384</v>
      </c>
      <c r="K6" s="27">
        <v>98599</v>
      </c>
      <c r="L6" s="27">
        <v>98849</v>
      </c>
      <c r="M6" s="27">
        <v>99088</v>
      </c>
      <c r="N6" s="27">
        <v>99298</v>
      </c>
      <c r="O6" s="27">
        <v>99437</v>
      </c>
      <c r="P6" s="27">
        <v>99597</v>
      </c>
      <c r="Q6" s="27">
        <v>99810</v>
      </c>
      <c r="R6" s="27">
        <v>99880</v>
      </c>
      <c r="S6" s="27">
        <v>100130</v>
      </c>
      <c r="T6" s="27">
        <v>100323</v>
      </c>
      <c r="U6" s="27">
        <v>100530</v>
      </c>
      <c r="V6" s="27">
        <v>100725</v>
      </c>
      <c r="W6" s="27">
        <v>101071</v>
      </c>
      <c r="X6" s="27">
        <v>101443</v>
      </c>
      <c r="Y6" s="27">
        <v>101716</v>
      </c>
      <c r="Z6" s="27">
        <v>101818</v>
      </c>
      <c r="AA6" s="27">
        <v>102134</v>
      </c>
      <c r="AB6" s="27">
        <v>102561</v>
      </c>
      <c r="AC6" s="27">
        <v>102999</v>
      </c>
      <c r="AD6" s="27">
        <v>103424</v>
      </c>
      <c r="AE6" s="27">
        <v>103859</v>
      </c>
      <c r="AF6" s="27">
        <v>104281</v>
      </c>
      <c r="AG6" s="12">
        <v>104625</v>
      </c>
    </row>
    <row r="7" spans="1:40" x14ac:dyDescent="0.25">
      <c r="B7" s="30"/>
      <c r="C7" s="30">
        <f>C5-$B$5-SUM($C$4:C4)</f>
        <v>0</v>
      </c>
      <c r="D7" s="30">
        <f>D5-$B$5-SUM($C$4:D4)</f>
        <v>0</v>
      </c>
      <c r="E7" s="30">
        <f>E5-$B$5-SUM($C$4:E4)</f>
        <v>0</v>
      </c>
      <c r="F7" s="30">
        <f>F5-$B$5-SUM($C$4:F4)</f>
        <v>0</v>
      </c>
      <c r="G7" s="30">
        <f>G5-$B$5-SUM($C$4:G4)</f>
        <v>0</v>
      </c>
      <c r="H7" s="30">
        <f>H5-$B$5-SUM($C$4:H4)</f>
        <v>1</v>
      </c>
      <c r="I7" s="30">
        <f>I5-$B$5-SUM($C$4:I4)</f>
        <v>1</v>
      </c>
      <c r="J7" s="30">
        <f>J5-$B$5-SUM($C$4:J4)</f>
        <v>1</v>
      </c>
      <c r="K7" s="30">
        <f>K5-$B$5-SUM($C$4:K4)</f>
        <v>1</v>
      </c>
      <c r="L7" s="30">
        <f>L5-$B$5-SUM($C$4:L4)</f>
        <v>1</v>
      </c>
      <c r="M7" s="30">
        <f>M5-$B$5-SUM($C$4:M4)</f>
        <v>0</v>
      </c>
      <c r="N7" s="30">
        <f>N5-$B$5-SUM($C$4:N4)</f>
        <v>0</v>
      </c>
      <c r="O7" s="30">
        <f>O5-$B$5-SUM($C$4:O4)</f>
        <v>0</v>
      </c>
      <c r="P7" s="30">
        <f>P5-$B$5-SUM($C$4:P4)</f>
        <v>0</v>
      </c>
      <c r="Q7" s="30">
        <f>Q5-$B$5-SUM($C$4:Q4)</f>
        <v>0</v>
      </c>
      <c r="R7" s="30">
        <f>R5-$B$5-SUM($C$4:R4)</f>
        <v>-0.3000000000001819</v>
      </c>
      <c r="S7" s="30">
        <f>S5-$B$5-SUM($C$4:S4)</f>
        <v>-1.3000000000001819</v>
      </c>
      <c r="T7" s="30">
        <f>T5-$B$5-SUM($C$4:T4)</f>
        <v>-1.3000000000001819</v>
      </c>
      <c r="U7" s="30">
        <f>U5-$B$5-SUM($C$4:U4)</f>
        <v>-1.3000000000001819</v>
      </c>
      <c r="V7" s="30">
        <f>V5-$B$5-SUM($C$4:V4)</f>
        <v>-1.3000000000001819</v>
      </c>
      <c r="W7" s="30">
        <f>W5-$B$5-SUM($C$4:W4)</f>
        <v>-1.3000000000001819</v>
      </c>
      <c r="X7" s="30">
        <f>X5-$B$5-SUM($C$4:X4)</f>
        <v>-1.3000000000001819</v>
      </c>
      <c r="Y7" s="30">
        <f>Y5-$B$5-SUM($C$4:Y4)</f>
        <v>-0.3000000000001819</v>
      </c>
      <c r="Z7" s="30">
        <f>Z5-$B$5-SUM($C$4:Z4)</f>
        <v>-0.3000000000001819</v>
      </c>
      <c r="AA7" s="30">
        <f>AA5-$B$5-SUM($C$4:AA4)</f>
        <v>-1.3000000000001819</v>
      </c>
      <c r="AB7" s="30">
        <f>AB5-$B$5-SUM($C$4:AB4)</f>
        <v>-0.3000000000001819</v>
      </c>
      <c r="AC7" s="30">
        <f>AC5-$B$5-SUM($C$4:AC4)</f>
        <v>-0.3000000000001819</v>
      </c>
      <c r="AD7" s="30">
        <f>AD5-$B$5-SUM($C$4:AD4)</f>
        <v>-1.3000000000001819</v>
      </c>
      <c r="AE7" s="30">
        <f>AE5-$B$5-SUM($C$4:AE4)</f>
        <v>-0.3000000000001819</v>
      </c>
      <c r="AF7" s="30">
        <f>AF5-$B$5-SUM($C$4:AF4)</f>
        <v>-0.3000000000001819</v>
      </c>
      <c r="AG7" s="30">
        <f>AG5-$B$5-SUM($C$4:AG4)</f>
        <v>-0.2999999999992724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58.4</v>
      </c>
      <c r="C3" s="14">
        <v>60</v>
      </c>
      <c r="D3" s="14">
        <v>57.1</v>
      </c>
      <c r="E3" s="14">
        <v>54.9</v>
      </c>
      <c r="F3" s="14">
        <v>60.1</v>
      </c>
      <c r="G3" s="14">
        <v>60</v>
      </c>
      <c r="H3" s="14">
        <v>60</v>
      </c>
      <c r="I3" s="14">
        <v>60</v>
      </c>
      <c r="J3" s="14">
        <v>60</v>
      </c>
      <c r="K3" s="14">
        <v>54</v>
      </c>
      <c r="L3" s="14">
        <v>60.1</v>
      </c>
      <c r="M3" s="14">
        <v>60</v>
      </c>
      <c r="N3" s="14">
        <v>52</v>
      </c>
      <c r="O3" s="14">
        <v>52.8</v>
      </c>
      <c r="P3" s="14">
        <v>52</v>
      </c>
      <c r="Q3" s="14">
        <v>51.1</v>
      </c>
      <c r="R3" s="14">
        <v>57.5</v>
      </c>
      <c r="S3" s="14">
        <v>52.8</v>
      </c>
      <c r="T3" s="14">
        <v>57.1</v>
      </c>
      <c r="U3" s="14">
        <v>60</v>
      </c>
      <c r="V3" s="14">
        <v>52.7</v>
      </c>
      <c r="W3" s="14">
        <v>56.5</v>
      </c>
      <c r="X3" s="14">
        <v>41.3</v>
      </c>
      <c r="Y3" s="14">
        <v>56.5</v>
      </c>
      <c r="Z3" s="14">
        <v>50.7</v>
      </c>
      <c r="AA3" s="14">
        <v>48.2</v>
      </c>
      <c r="AB3" s="14">
        <v>60</v>
      </c>
      <c r="AC3" s="14">
        <v>49.5</v>
      </c>
      <c r="AD3" s="14">
        <v>53.3</v>
      </c>
      <c r="AE3" s="14">
        <v>49.6</v>
      </c>
      <c r="AF3" s="14">
        <v>60</v>
      </c>
      <c r="AG3" s="14"/>
      <c r="AH3" s="14"/>
      <c r="AI3" s="14"/>
    </row>
    <row r="4" spans="1:40" s="7" customFormat="1" x14ac:dyDescent="0.25">
      <c r="A4" s="15" t="s">
        <v>17</v>
      </c>
      <c r="B4" s="10">
        <v>344</v>
      </c>
      <c r="C4" s="10">
        <v>356</v>
      </c>
      <c r="D4" s="10">
        <v>427</v>
      </c>
      <c r="E4" s="10">
        <v>393</v>
      </c>
      <c r="F4" s="10">
        <v>319</v>
      </c>
      <c r="G4" s="10">
        <v>412</v>
      </c>
      <c r="H4" s="10">
        <v>385</v>
      </c>
      <c r="I4" s="10">
        <v>378</v>
      </c>
      <c r="J4" s="10">
        <v>329</v>
      </c>
      <c r="K4" s="10">
        <v>379</v>
      </c>
      <c r="L4" s="10">
        <v>294</v>
      </c>
      <c r="M4" s="10">
        <v>365</v>
      </c>
      <c r="N4" s="10">
        <v>432</v>
      </c>
      <c r="O4" s="10">
        <v>434</v>
      </c>
      <c r="P4" s="10">
        <v>448</v>
      </c>
      <c r="Q4" s="10">
        <v>442</v>
      </c>
      <c r="R4" s="10">
        <v>378</v>
      </c>
      <c r="S4" s="10">
        <v>401</v>
      </c>
      <c r="T4" s="10">
        <v>322</v>
      </c>
      <c r="U4" s="10">
        <v>306</v>
      </c>
      <c r="V4" s="10">
        <v>348</v>
      </c>
      <c r="W4" s="10">
        <v>292</v>
      </c>
      <c r="X4" s="10">
        <v>107</v>
      </c>
      <c r="Y4" s="10">
        <v>388</v>
      </c>
      <c r="Z4" s="10">
        <v>432</v>
      </c>
      <c r="AA4" s="10">
        <v>414</v>
      </c>
      <c r="AB4" s="10">
        <v>378</v>
      </c>
      <c r="AC4" s="10">
        <v>359</v>
      </c>
      <c r="AD4" s="10">
        <v>348</v>
      </c>
      <c r="AE4" s="10">
        <v>266</v>
      </c>
      <c r="AF4" s="10">
        <v>131</v>
      </c>
      <c r="AG4" s="10"/>
      <c r="AH4" s="10"/>
      <c r="AI4" s="10">
        <f>SUM(C4:AG4)</f>
        <v>10663</v>
      </c>
      <c r="AJ4" s="16">
        <f>AVERAGE(C4:AG4)</f>
        <v>355.43333333333334</v>
      </c>
      <c r="AK4" s="17"/>
    </row>
    <row r="5" spans="1:40" x14ac:dyDescent="0.25">
      <c r="A5" s="13" t="s">
        <v>23</v>
      </c>
      <c r="B5" s="27">
        <f t="shared" ref="B5:C5" si="0">B6+$A$6</f>
        <v>255316</v>
      </c>
      <c r="C5" s="27">
        <f t="shared" si="0"/>
        <v>255672</v>
      </c>
      <c r="D5" s="27">
        <f t="shared" ref="D5:AG5" si="1">D6+$A$6</f>
        <v>256100</v>
      </c>
      <c r="E5" s="27">
        <f t="shared" si="1"/>
        <v>256493</v>
      </c>
      <c r="F5" s="27">
        <f t="shared" si="1"/>
        <v>256812</v>
      </c>
      <c r="G5" s="27">
        <f t="shared" si="1"/>
        <v>257224</v>
      </c>
      <c r="H5" s="27">
        <f t="shared" si="1"/>
        <v>257609</v>
      </c>
      <c r="I5" s="27">
        <f t="shared" si="1"/>
        <v>257988</v>
      </c>
      <c r="J5" s="27">
        <f t="shared" si="1"/>
        <v>258318</v>
      </c>
      <c r="K5" s="27">
        <f t="shared" si="1"/>
        <v>258697</v>
      </c>
      <c r="L5" s="27">
        <f t="shared" si="1"/>
        <v>258991</v>
      </c>
      <c r="M5" s="27">
        <f t="shared" si="1"/>
        <v>259356</v>
      </c>
      <c r="N5" s="27">
        <f t="shared" si="1"/>
        <v>259788</v>
      </c>
      <c r="O5" s="27">
        <f t="shared" si="1"/>
        <v>260222</v>
      </c>
      <c r="P5" s="27">
        <f t="shared" si="1"/>
        <v>260670</v>
      </c>
      <c r="Q5" s="27">
        <f t="shared" si="1"/>
        <v>261113</v>
      </c>
      <c r="R5" s="27">
        <f t="shared" si="1"/>
        <v>261491</v>
      </c>
      <c r="S5" s="27">
        <f t="shared" si="1"/>
        <v>261893</v>
      </c>
      <c r="T5" s="27">
        <f t="shared" si="1"/>
        <v>262215</v>
      </c>
      <c r="U5" s="27">
        <f t="shared" si="1"/>
        <v>262521</v>
      </c>
      <c r="V5" s="27">
        <f t="shared" si="1"/>
        <v>262869</v>
      </c>
      <c r="W5" s="27">
        <f t="shared" si="1"/>
        <v>263162</v>
      </c>
      <c r="X5" s="27">
        <f t="shared" si="1"/>
        <v>263269</v>
      </c>
      <c r="Y5" s="27">
        <f t="shared" si="1"/>
        <v>263657</v>
      </c>
      <c r="Z5" s="27">
        <f t="shared" si="1"/>
        <v>264089</v>
      </c>
      <c r="AA5" s="27">
        <f t="shared" si="1"/>
        <v>264503</v>
      </c>
      <c r="AB5" s="27">
        <f t="shared" si="1"/>
        <v>264881</v>
      </c>
      <c r="AC5" s="27">
        <f t="shared" si="1"/>
        <v>265241</v>
      </c>
      <c r="AD5" s="27">
        <f t="shared" si="1"/>
        <v>265589</v>
      </c>
      <c r="AE5" s="27">
        <f t="shared" si="1"/>
        <v>265855</v>
      </c>
      <c r="AF5" s="27">
        <f t="shared" si="1"/>
        <v>265986</v>
      </c>
      <c r="AG5" s="27">
        <f t="shared" si="1"/>
        <v>150691</v>
      </c>
      <c r="AI5" s="12">
        <f>MAX(C5:AG5)-B5</f>
        <v>10670</v>
      </c>
    </row>
    <row r="6" spans="1:40" x14ac:dyDescent="0.25">
      <c r="A6" s="13">
        <v>150691</v>
      </c>
      <c r="B6" s="12">
        <v>104625</v>
      </c>
      <c r="C6" s="12">
        <v>104981</v>
      </c>
      <c r="D6" s="12">
        <v>105409</v>
      </c>
      <c r="E6" s="12">
        <v>105802</v>
      </c>
      <c r="F6" s="12">
        <v>106121</v>
      </c>
      <c r="G6" s="12">
        <v>106533</v>
      </c>
      <c r="H6" s="27">
        <v>106918</v>
      </c>
      <c r="I6" s="27">
        <v>107297</v>
      </c>
      <c r="J6" s="27">
        <v>107627</v>
      </c>
      <c r="K6" s="27">
        <v>108006</v>
      </c>
      <c r="L6" s="27">
        <v>108300</v>
      </c>
      <c r="M6" s="27">
        <v>108665</v>
      </c>
      <c r="N6" s="27">
        <v>109097</v>
      </c>
      <c r="O6" s="27">
        <v>109531</v>
      </c>
      <c r="P6" s="27">
        <v>109979</v>
      </c>
      <c r="Q6" s="27">
        <v>110422</v>
      </c>
      <c r="R6" s="27">
        <v>110800</v>
      </c>
      <c r="S6" s="27">
        <v>111202</v>
      </c>
      <c r="T6" s="27">
        <v>111524</v>
      </c>
      <c r="U6" s="27">
        <v>111830</v>
      </c>
      <c r="V6" s="27">
        <v>112178</v>
      </c>
      <c r="W6" s="27">
        <v>112471</v>
      </c>
      <c r="X6" s="27">
        <v>112578</v>
      </c>
      <c r="Y6" s="27">
        <v>112966</v>
      </c>
      <c r="Z6" s="27">
        <v>113398</v>
      </c>
      <c r="AA6" s="27">
        <v>113812</v>
      </c>
      <c r="AB6" s="27">
        <v>114190</v>
      </c>
      <c r="AC6" s="27">
        <v>114550</v>
      </c>
      <c r="AD6" s="27">
        <v>114898</v>
      </c>
      <c r="AE6" s="27">
        <v>115164</v>
      </c>
      <c r="AF6" s="27">
        <v>115295</v>
      </c>
      <c r="AG6" s="12"/>
    </row>
    <row r="7" spans="1:40" x14ac:dyDescent="0.25">
      <c r="B7" s="30"/>
      <c r="C7" s="30">
        <f>C5-$B$5-SUM($C$4:C4)</f>
        <v>0</v>
      </c>
      <c r="D7" s="30">
        <f>D5-$B$5-SUM($C$4:D4)</f>
        <v>1</v>
      </c>
      <c r="E7" s="30">
        <f>E5-$B$5-SUM($C$4:E4)</f>
        <v>1</v>
      </c>
      <c r="F7" s="30">
        <f>F5-$B$5-SUM($C$4:F4)</f>
        <v>1</v>
      </c>
      <c r="G7" s="30">
        <f>G5-$B$5-SUM($C$4:G4)</f>
        <v>1</v>
      </c>
      <c r="H7" s="30">
        <f>H5-$B$5-SUM($C$4:H4)</f>
        <v>1</v>
      </c>
      <c r="I7" s="30">
        <f>I5-$B$5-SUM($C$4:I4)</f>
        <v>2</v>
      </c>
      <c r="J7" s="30">
        <f>J5-$B$5-SUM($C$4:J4)</f>
        <v>3</v>
      </c>
      <c r="K7" s="30">
        <f>K5-$B$5-SUM($C$4:K4)</f>
        <v>3</v>
      </c>
      <c r="L7" s="30">
        <f>L5-$B$5-SUM($C$4:L4)</f>
        <v>3</v>
      </c>
      <c r="M7" s="30">
        <f>M5-$B$5-SUM($C$4:M4)</f>
        <v>3</v>
      </c>
      <c r="N7" s="30">
        <f>N5-$B$5-SUM($C$4:N4)</f>
        <v>3</v>
      </c>
      <c r="O7" s="30">
        <f>O5-$B$5-SUM($C$4:O4)</f>
        <v>3</v>
      </c>
      <c r="P7" s="30">
        <f>P5-$B$5-SUM($C$4:P4)</f>
        <v>3</v>
      </c>
      <c r="Q7" s="30">
        <f>Q5-$B$5-SUM($C$4:Q4)</f>
        <v>4</v>
      </c>
      <c r="R7" s="30">
        <f>R5-$B$5-SUM($C$4:R4)</f>
        <v>4</v>
      </c>
      <c r="S7" s="30">
        <f>S5-$B$5-SUM($C$4:S4)</f>
        <v>5</v>
      </c>
      <c r="T7" s="30">
        <f>T5-$B$5-SUM($C$4:T4)</f>
        <v>5</v>
      </c>
      <c r="U7" s="30">
        <f>U5-$B$5-SUM($C$4:U4)</f>
        <v>5</v>
      </c>
      <c r="V7" s="30">
        <f>V5-$B$5-SUM($C$4:V4)</f>
        <v>5</v>
      </c>
      <c r="W7" s="30">
        <f>W5-$B$5-SUM($C$4:W4)</f>
        <v>6</v>
      </c>
      <c r="X7" s="30">
        <f>X5-$B$5-SUM($C$4:X4)</f>
        <v>6</v>
      </c>
      <c r="Y7" s="30">
        <f>Y5-$B$5-SUM($C$4:Y4)</f>
        <v>6</v>
      </c>
      <c r="Z7" s="30">
        <f>Z5-$B$5-SUM($C$4:Z4)</f>
        <v>6</v>
      </c>
      <c r="AA7" s="30">
        <f>AA5-$B$5-SUM($C$4:AA4)</f>
        <v>6</v>
      </c>
      <c r="AB7" s="30">
        <f>AB5-$B$5-SUM($C$4:AB4)</f>
        <v>6</v>
      </c>
      <c r="AC7" s="30">
        <f>AC5-$B$5-SUM($C$4:AC4)</f>
        <v>7</v>
      </c>
      <c r="AD7" s="30">
        <f>AD5-$B$5-SUM($C$4:AD4)</f>
        <v>7</v>
      </c>
      <c r="AE7" s="30">
        <f>AE5-$B$5-SUM($C$4:AE4)</f>
        <v>7</v>
      </c>
      <c r="AF7" s="30">
        <f>AF5-$B$5-SUM($C$4:AF4)</f>
        <v>7</v>
      </c>
      <c r="AG7" s="30">
        <f>AG5-$B$5-SUM($C$4:AG4)</f>
        <v>-115288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60</v>
      </c>
      <c r="C3" s="14">
        <v>60</v>
      </c>
      <c r="D3" s="14">
        <v>60</v>
      </c>
      <c r="E3" s="14">
        <v>60</v>
      </c>
      <c r="F3" s="14">
        <v>60.1</v>
      </c>
      <c r="G3" s="14">
        <v>60</v>
      </c>
      <c r="H3" s="14">
        <v>59.2</v>
      </c>
      <c r="I3" s="14">
        <v>47.2</v>
      </c>
      <c r="J3" s="14">
        <v>58.9</v>
      </c>
      <c r="K3" s="14">
        <v>46.1</v>
      </c>
      <c r="L3" s="14">
        <v>50.4</v>
      </c>
      <c r="M3" s="14">
        <v>45.4</v>
      </c>
      <c r="N3" s="14">
        <v>57.2</v>
      </c>
      <c r="O3" s="14">
        <v>60</v>
      </c>
      <c r="P3" s="14">
        <v>47</v>
      </c>
      <c r="Q3" s="14">
        <v>58.5</v>
      </c>
      <c r="R3" s="14">
        <v>56.2</v>
      </c>
      <c r="S3" s="14">
        <v>58.8</v>
      </c>
      <c r="T3" s="14">
        <v>58.4</v>
      </c>
      <c r="U3" s="14">
        <v>58.4</v>
      </c>
      <c r="V3" s="14">
        <v>55.4</v>
      </c>
      <c r="W3" s="14">
        <v>60</v>
      </c>
      <c r="X3" s="14">
        <v>58.6</v>
      </c>
      <c r="Y3" s="14">
        <v>60</v>
      </c>
      <c r="Z3" s="14">
        <v>60</v>
      </c>
      <c r="AA3" s="14">
        <v>58.9</v>
      </c>
      <c r="AB3" s="14">
        <v>60</v>
      </c>
      <c r="AC3" s="14">
        <v>60</v>
      </c>
      <c r="AD3" s="14">
        <v>60</v>
      </c>
      <c r="AE3" s="14">
        <v>60</v>
      </c>
      <c r="AF3" s="14">
        <v>53.6</v>
      </c>
      <c r="AG3" s="14">
        <v>55.1</v>
      </c>
      <c r="AH3" s="14"/>
      <c r="AI3" s="14"/>
    </row>
    <row r="4" spans="1:40" s="7" customFormat="1" x14ac:dyDescent="0.25">
      <c r="A4" s="15" t="s">
        <v>17</v>
      </c>
      <c r="B4" s="10">
        <v>131</v>
      </c>
      <c r="C4" s="10">
        <v>225</v>
      </c>
      <c r="D4" s="10">
        <v>263</v>
      </c>
      <c r="E4" s="10">
        <v>351</v>
      </c>
      <c r="F4" s="10">
        <v>333</v>
      </c>
      <c r="G4" s="10">
        <v>160</v>
      </c>
      <c r="H4" s="10">
        <v>344</v>
      </c>
      <c r="I4" s="10">
        <v>385</v>
      </c>
      <c r="J4" s="10">
        <v>311</v>
      </c>
      <c r="K4" s="10">
        <v>346</v>
      </c>
      <c r="L4" s="10">
        <v>359</v>
      </c>
      <c r="M4" s="10">
        <v>359</v>
      </c>
      <c r="N4" s="10">
        <v>160</v>
      </c>
      <c r="O4" s="10">
        <v>265</v>
      </c>
      <c r="P4" s="10">
        <v>391</v>
      </c>
      <c r="Q4" s="10">
        <v>329</v>
      </c>
      <c r="R4" s="10">
        <v>239</v>
      </c>
      <c r="S4" s="10">
        <v>331</v>
      </c>
      <c r="T4" s="10">
        <v>242</v>
      </c>
      <c r="U4" s="10">
        <v>352</v>
      </c>
      <c r="V4" s="10">
        <v>373</v>
      </c>
      <c r="W4" s="10">
        <v>213</v>
      </c>
      <c r="X4" s="10">
        <v>370</v>
      </c>
      <c r="Y4" s="10">
        <v>282</v>
      </c>
      <c r="Z4" s="10">
        <v>198</v>
      </c>
      <c r="AA4" s="10">
        <v>174</v>
      </c>
      <c r="AB4" s="10">
        <v>207</v>
      </c>
      <c r="AC4" s="10">
        <v>330</v>
      </c>
      <c r="AD4" s="10">
        <v>243</v>
      </c>
      <c r="AE4" s="10">
        <v>147</v>
      </c>
      <c r="AF4" s="10">
        <v>352</v>
      </c>
      <c r="AG4" s="10">
        <v>375</v>
      </c>
      <c r="AH4" s="10"/>
      <c r="AI4" s="10">
        <f>SUM(C4:AG4)</f>
        <v>9009</v>
      </c>
      <c r="AJ4" s="16">
        <f>AVERAGE(C4:AG4)</f>
        <v>290.61290322580646</v>
      </c>
      <c r="AK4" s="17"/>
    </row>
    <row r="5" spans="1:40" x14ac:dyDescent="0.25">
      <c r="A5" s="13" t="s">
        <v>23</v>
      </c>
      <c r="B5" s="27">
        <f t="shared" ref="B5:AG5" si="0">B6+$A$6</f>
        <v>265986</v>
      </c>
      <c r="C5" s="27">
        <f t="shared" si="0"/>
        <v>266211</v>
      </c>
      <c r="D5" s="27">
        <f t="shared" si="0"/>
        <v>266474</v>
      </c>
      <c r="E5" s="27">
        <f t="shared" si="0"/>
        <v>266825</v>
      </c>
      <c r="F5" s="27">
        <f t="shared" si="0"/>
        <v>267159</v>
      </c>
      <c r="G5" s="27">
        <f t="shared" si="0"/>
        <v>267319</v>
      </c>
      <c r="H5" s="27">
        <f t="shared" si="0"/>
        <v>267662</v>
      </c>
      <c r="I5" s="27">
        <f t="shared" si="0"/>
        <v>268049</v>
      </c>
      <c r="J5" s="27">
        <f t="shared" si="0"/>
        <v>268360</v>
      </c>
      <c r="K5" s="27">
        <f t="shared" si="0"/>
        <v>268706</v>
      </c>
      <c r="L5" s="27">
        <f t="shared" si="0"/>
        <v>269065</v>
      </c>
      <c r="M5" s="27">
        <f t="shared" si="0"/>
        <v>269424</v>
      </c>
      <c r="N5" s="27">
        <f t="shared" si="0"/>
        <v>269584</v>
      </c>
      <c r="O5" s="27">
        <f t="shared" si="0"/>
        <v>269848</v>
      </c>
      <c r="P5" s="27">
        <f t="shared" si="0"/>
        <v>270240</v>
      </c>
      <c r="Q5" s="27">
        <f t="shared" si="0"/>
        <v>270569</v>
      </c>
      <c r="R5" s="27">
        <f t="shared" si="0"/>
        <v>270808</v>
      </c>
      <c r="S5" s="27">
        <f t="shared" si="0"/>
        <v>271139</v>
      </c>
      <c r="T5" s="27">
        <f t="shared" si="0"/>
        <v>271381</v>
      </c>
      <c r="U5" s="27">
        <f t="shared" si="0"/>
        <v>271733</v>
      </c>
      <c r="V5" s="27">
        <f t="shared" si="0"/>
        <v>272106</v>
      </c>
      <c r="W5" s="27">
        <f t="shared" si="0"/>
        <v>272319</v>
      </c>
      <c r="X5" s="27">
        <f t="shared" si="0"/>
        <v>272689</v>
      </c>
      <c r="Y5" s="27">
        <f t="shared" si="0"/>
        <v>272971</v>
      </c>
      <c r="Z5" s="27">
        <f t="shared" si="0"/>
        <v>273170</v>
      </c>
      <c r="AA5" s="27">
        <f t="shared" si="0"/>
        <v>273344</v>
      </c>
      <c r="AB5" s="27">
        <f t="shared" si="0"/>
        <v>273551</v>
      </c>
      <c r="AC5" s="27">
        <f t="shared" si="0"/>
        <v>273881</v>
      </c>
      <c r="AD5" s="27">
        <f t="shared" si="0"/>
        <v>274124</v>
      </c>
      <c r="AE5" s="27">
        <f t="shared" si="0"/>
        <v>274272</v>
      </c>
      <c r="AF5" s="27">
        <f t="shared" si="0"/>
        <v>274623</v>
      </c>
      <c r="AG5" s="27">
        <f t="shared" si="0"/>
        <v>274998</v>
      </c>
      <c r="AI5" s="12">
        <f>MAX(C5:AG5)-B5</f>
        <v>9012</v>
      </c>
    </row>
    <row r="6" spans="1:40" x14ac:dyDescent="0.25">
      <c r="A6" s="13">
        <v>150691</v>
      </c>
      <c r="B6" s="27">
        <v>115295</v>
      </c>
      <c r="C6" s="12">
        <v>115520</v>
      </c>
      <c r="D6" s="12">
        <v>115783</v>
      </c>
      <c r="E6" s="12">
        <v>116134</v>
      </c>
      <c r="F6" s="12">
        <v>116468</v>
      </c>
      <c r="G6" s="12">
        <v>116628</v>
      </c>
      <c r="H6" s="27">
        <v>116971</v>
      </c>
      <c r="I6" s="27">
        <v>117358</v>
      </c>
      <c r="J6" s="27">
        <v>117669</v>
      </c>
      <c r="K6" s="27">
        <v>118015</v>
      </c>
      <c r="L6" s="27">
        <v>118374</v>
      </c>
      <c r="M6" s="27">
        <v>118733</v>
      </c>
      <c r="N6" s="27">
        <v>118893</v>
      </c>
      <c r="O6" s="27">
        <v>119157</v>
      </c>
      <c r="P6" s="27">
        <v>119549</v>
      </c>
      <c r="Q6" s="27">
        <v>119878</v>
      </c>
      <c r="R6" s="27">
        <v>120117</v>
      </c>
      <c r="S6" s="27">
        <v>120448</v>
      </c>
      <c r="T6" s="27">
        <v>120690</v>
      </c>
      <c r="U6" s="27">
        <v>121042</v>
      </c>
      <c r="V6" s="27">
        <v>121415</v>
      </c>
      <c r="W6" s="27">
        <v>121628</v>
      </c>
      <c r="X6" s="27">
        <v>121998</v>
      </c>
      <c r="Y6" s="27">
        <v>122280</v>
      </c>
      <c r="Z6" s="27">
        <v>122479</v>
      </c>
      <c r="AA6" s="27">
        <v>122653</v>
      </c>
      <c r="AB6" s="27">
        <v>122860</v>
      </c>
      <c r="AC6" s="27">
        <v>123190</v>
      </c>
      <c r="AD6" s="27">
        <v>123433</v>
      </c>
      <c r="AE6" s="27">
        <v>123581</v>
      </c>
      <c r="AF6" s="27">
        <v>123932</v>
      </c>
      <c r="AG6" s="12">
        <v>124307</v>
      </c>
    </row>
    <row r="7" spans="1:40" x14ac:dyDescent="0.25">
      <c r="B7" s="30"/>
      <c r="C7" s="30">
        <f>C5-$B$5-SUM($C$4:C4)</f>
        <v>0</v>
      </c>
      <c r="D7" s="30">
        <f>D5-$B$5-SUM($C$4:D4)</f>
        <v>0</v>
      </c>
      <c r="E7" s="30">
        <f>E5-$B$5-SUM($C$4:E4)</f>
        <v>0</v>
      </c>
      <c r="F7" s="30">
        <f>F5-$B$5-SUM($C$4:F4)</f>
        <v>1</v>
      </c>
      <c r="G7" s="30">
        <f>G5-$B$5-SUM($C$4:G4)</f>
        <v>1</v>
      </c>
      <c r="H7" s="30">
        <f>H5-$B$5-SUM($C$4:H4)</f>
        <v>0</v>
      </c>
      <c r="I7" s="30">
        <f>I5-$B$5-SUM($C$4:I4)</f>
        <v>2</v>
      </c>
      <c r="J7" s="30">
        <f>J5-$B$5-SUM($C$4:J4)</f>
        <v>2</v>
      </c>
      <c r="K7" s="30">
        <f>K5-$B$5-SUM($C$4:K4)</f>
        <v>2</v>
      </c>
      <c r="L7" s="30">
        <f>L5-$B$5-SUM($C$4:L4)</f>
        <v>2</v>
      </c>
      <c r="M7" s="30">
        <f>M5-$B$5-SUM($C$4:M4)</f>
        <v>2</v>
      </c>
      <c r="N7" s="30">
        <f>N5-$B$5-SUM($C$4:N4)</f>
        <v>2</v>
      </c>
      <c r="O7" s="30">
        <f>O5-$B$5-SUM($C$4:O4)</f>
        <v>1</v>
      </c>
      <c r="P7" s="30">
        <f>P5-$B$5-SUM($C$4:P4)</f>
        <v>2</v>
      </c>
      <c r="Q7" s="30">
        <f>Q5-$B$5-SUM($C$4:Q4)</f>
        <v>2</v>
      </c>
      <c r="R7" s="30">
        <f>R5-$B$5-SUM($C$4:R4)</f>
        <v>2</v>
      </c>
      <c r="S7" s="30">
        <f>S5-$B$5-SUM($C$4:S4)</f>
        <v>2</v>
      </c>
      <c r="T7" s="30">
        <f>T5-$B$5-SUM($C$4:T4)</f>
        <v>2</v>
      </c>
      <c r="U7" s="30">
        <f>U5-$B$5-SUM($C$4:U4)</f>
        <v>2</v>
      </c>
      <c r="V7" s="30">
        <f>V5-$B$5-SUM($C$4:V4)</f>
        <v>2</v>
      </c>
      <c r="W7" s="30">
        <f>W5-$B$5-SUM($C$4:W4)</f>
        <v>2</v>
      </c>
      <c r="X7" s="30">
        <f>X5-$B$5-SUM($C$4:X4)</f>
        <v>2</v>
      </c>
      <c r="Y7" s="30">
        <f>Y5-$B$5-SUM($C$4:Y4)</f>
        <v>2</v>
      </c>
      <c r="Z7" s="30">
        <f>Z5-$B$5-SUM($C$4:Z4)</f>
        <v>3</v>
      </c>
      <c r="AA7" s="30">
        <f>AA5-$B$5-SUM($C$4:AA4)</f>
        <v>3</v>
      </c>
      <c r="AB7" s="30">
        <f>AB5-$B$5-SUM($C$4:AB4)</f>
        <v>3</v>
      </c>
      <c r="AC7" s="30">
        <f>AC5-$B$5-SUM($C$4:AC4)</f>
        <v>3</v>
      </c>
      <c r="AD7" s="30">
        <f>AD5-$B$5-SUM($C$4:AD4)</f>
        <v>3</v>
      </c>
      <c r="AE7" s="30">
        <f>AE5-$B$5-SUM($C$4:AE4)</f>
        <v>4</v>
      </c>
      <c r="AF7" s="30">
        <f>AF5-$B$5-SUM($C$4:AF4)</f>
        <v>3</v>
      </c>
      <c r="AG7" s="30">
        <f>AG5-$B$5-SUM($C$4:AG4)</f>
        <v>3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55.1</v>
      </c>
      <c r="C3" s="14">
        <v>60</v>
      </c>
      <c r="D3" s="14">
        <v>60</v>
      </c>
      <c r="E3" s="14">
        <v>54.8</v>
      </c>
      <c r="F3" s="14">
        <v>58.8</v>
      </c>
      <c r="G3" s="14">
        <v>59.8</v>
      </c>
      <c r="H3" s="14">
        <v>60</v>
      </c>
      <c r="I3" s="14">
        <v>60</v>
      </c>
      <c r="J3" s="14">
        <v>60</v>
      </c>
      <c r="K3" s="14">
        <v>56.7</v>
      </c>
      <c r="L3" s="14">
        <v>47.1</v>
      </c>
      <c r="M3" s="14">
        <v>43.1</v>
      </c>
      <c r="N3" s="14">
        <v>53.8</v>
      </c>
      <c r="O3" s="14">
        <v>44.2</v>
      </c>
      <c r="P3" s="14">
        <v>55.2</v>
      </c>
      <c r="Q3" s="14">
        <v>50.8</v>
      </c>
      <c r="R3" s="14">
        <v>41.7</v>
      </c>
      <c r="S3" s="14">
        <v>57.5</v>
      </c>
      <c r="T3" s="14">
        <v>45.1</v>
      </c>
      <c r="U3" s="14">
        <v>56.7</v>
      </c>
      <c r="V3" s="14">
        <v>40.1</v>
      </c>
      <c r="W3" s="14">
        <v>39.9</v>
      </c>
      <c r="X3" s="14">
        <v>49</v>
      </c>
      <c r="Y3" s="14">
        <v>39</v>
      </c>
      <c r="Z3" s="14">
        <v>39.4</v>
      </c>
      <c r="AA3" s="14">
        <v>52.1</v>
      </c>
      <c r="AB3" s="14">
        <v>49.2</v>
      </c>
      <c r="AC3" s="14">
        <v>22.6</v>
      </c>
      <c r="AD3" s="14">
        <v>17.3</v>
      </c>
      <c r="AE3" s="14">
        <v>29.4</v>
      </c>
      <c r="AF3" s="14">
        <v>53.7</v>
      </c>
      <c r="AG3" s="14">
        <v>48.3</v>
      </c>
      <c r="AH3" s="14"/>
      <c r="AI3" s="14"/>
    </row>
    <row r="4" spans="1:40" s="7" customFormat="1" x14ac:dyDescent="0.25">
      <c r="A4" s="15" t="s">
        <v>17</v>
      </c>
      <c r="B4" s="10">
        <v>375</v>
      </c>
      <c r="C4" s="10">
        <v>168</v>
      </c>
      <c r="D4" s="10">
        <v>306</v>
      </c>
      <c r="E4" s="10">
        <v>384</v>
      </c>
      <c r="F4" s="10">
        <v>140</v>
      </c>
      <c r="G4" s="10">
        <v>294</v>
      </c>
      <c r="H4" s="10">
        <v>209</v>
      </c>
      <c r="I4" s="10">
        <v>225</v>
      </c>
      <c r="J4" s="10">
        <v>279</v>
      </c>
      <c r="K4" s="10">
        <v>262</v>
      </c>
      <c r="L4" s="10">
        <v>322</v>
      </c>
      <c r="M4" s="10">
        <v>342</v>
      </c>
      <c r="N4" s="10">
        <v>234</v>
      </c>
      <c r="O4" s="10">
        <v>300</v>
      </c>
      <c r="P4" s="10">
        <v>275</v>
      </c>
      <c r="Q4" s="10">
        <v>322</v>
      </c>
      <c r="R4" s="10">
        <v>330</v>
      </c>
      <c r="S4" s="10">
        <v>219</v>
      </c>
      <c r="T4" s="10">
        <v>318</v>
      </c>
      <c r="U4" s="10">
        <v>278</v>
      </c>
      <c r="V4" s="10">
        <v>307</v>
      </c>
      <c r="W4" s="10">
        <v>307</v>
      </c>
      <c r="X4" s="10">
        <v>298</v>
      </c>
      <c r="Y4" s="10">
        <v>296</v>
      </c>
      <c r="Z4" s="10">
        <v>267</v>
      </c>
      <c r="AA4" s="10">
        <v>218</v>
      </c>
      <c r="AB4" s="10">
        <v>117</v>
      </c>
      <c r="AC4" s="10">
        <v>88.5</v>
      </c>
      <c r="AD4" s="10">
        <v>76.7</v>
      </c>
      <c r="AE4" s="10">
        <v>125</v>
      </c>
      <c r="AF4" s="10">
        <v>246</v>
      </c>
      <c r="AG4" s="10">
        <v>180</v>
      </c>
      <c r="AH4" s="10"/>
      <c r="AI4" s="10">
        <f>SUM(C4:AG4)</f>
        <v>7733.2</v>
      </c>
      <c r="AJ4" s="16">
        <f>AVERAGE(C4:AG4)</f>
        <v>249.45806451612901</v>
      </c>
      <c r="AK4" s="17"/>
    </row>
    <row r="5" spans="1:40" x14ac:dyDescent="0.25">
      <c r="A5" s="13" t="s">
        <v>23</v>
      </c>
      <c r="B5" s="27">
        <f t="shared" ref="B5:AG5" si="0">B6+$A$6</f>
        <v>274998</v>
      </c>
      <c r="C5" s="27">
        <f t="shared" si="0"/>
        <v>275165</v>
      </c>
      <c r="D5" s="27">
        <f t="shared" si="0"/>
        <v>275471</v>
      </c>
      <c r="E5" s="27">
        <f t="shared" si="0"/>
        <v>275855</v>
      </c>
      <c r="F5" s="27">
        <f t="shared" si="0"/>
        <v>275995</v>
      </c>
      <c r="G5" s="27">
        <f t="shared" si="0"/>
        <v>276289</v>
      </c>
      <c r="H5" s="27">
        <f t="shared" si="0"/>
        <v>276498</v>
      </c>
      <c r="I5" s="27">
        <f t="shared" si="0"/>
        <v>276723</v>
      </c>
      <c r="J5" s="27">
        <f t="shared" si="0"/>
        <v>277002</v>
      </c>
      <c r="K5" s="27">
        <f t="shared" si="0"/>
        <v>277264</v>
      </c>
      <c r="L5" s="27">
        <f t="shared" si="0"/>
        <v>277586</v>
      </c>
      <c r="M5" s="27">
        <f t="shared" si="0"/>
        <v>277928</v>
      </c>
      <c r="N5" s="27">
        <f t="shared" si="0"/>
        <v>278162</v>
      </c>
      <c r="O5" s="27">
        <f t="shared" si="0"/>
        <v>278462</v>
      </c>
      <c r="P5" s="27">
        <f t="shared" si="0"/>
        <v>278736</v>
      </c>
      <c r="Q5" s="27">
        <f t="shared" si="0"/>
        <v>279059</v>
      </c>
      <c r="R5" s="27">
        <f t="shared" si="0"/>
        <v>279389</v>
      </c>
      <c r="S5" s="27">
        <f t="shared" si="0"/>
        <v>279608</v>
      </c>
      <c r="T5" s="27">
        <f t="shared" si="0"/>
        <v>279926</v>
      </c>
      <c r="U5" s="27">
        <f t="shared" si="0"/>
        <v>280204</v>
      </c>
      <c r="V5" s="27">
        <f t="shared" si="0"/>
        <v>280511</v>
      </c>
      <c r="W5" s="27">
        <f t="shared" si="0"/>
        <v>280819</v>
      </c>
      <c r="X5" s="27">
        <f t="shared" si="0"/>
        <v>281116</v>
      </c>
      <c r="Y5" s="27">
        <f t="shared" si="0"/>
        <v>281412</v>
      </c>
      <c r="Z5" s="27">
        <f t="shared" si="0"/>
        <v>281678</v>
      </c>
      <c r="AA5" s="27">
        <f t="shared" si="0"/>
        <v>281896</v>
      </c>
      <c r="AB5" s="27">
        <f t="shared" si="0"/>
        <v>282014</v>
      </c>
      <c r="AC5" s="27">
        <f t="shared" si="0"/>
        <v>282102</v>
      </c>
      <c r="AD5" s="27">
        <f t="shared" si="0"/>
        <v>282179</v>
      </c>
      <c r="AE5" s="27">
        <f t="shared" si="0"/>
        <v>282304</v>
      </c>
      <c r="AF5" s="27">
        <f t="shared" si="0"/>
        <v>282550</v>
      </c>
      <c r="AG5" s="27">
        <f t="shared" si="0"/>
        <v>282730</v>
      </c>
      <c r="AI5" s="12">
        <f>MAX(C5:AG5)-B5</f>
        <v>7732</v>
      </c>
    </row>
    <row r="6" spans="1:40" x14ac:dyDescent="0.25">
      <c r="A6" s="13">
        <v>150691</v>
      </c>
      <c r="B6" s="12">
        <v>124307</v>
      </c>
      <c r="C6" s="12">
        <v>124474</v>
      </c>
      <c r="D6" s="12">
        <v>124780</v>
      </c>
      <c r="E6" s="12">
        <v>125164</v>
      </c>
      <c r="F6" s="12">
        <v>125304</v>
      </c>
      <c r="G6" s="12">
        <v>125598</v>
      </c>
      <c r="H6" s="27">
        <v>125807</v>
      </c>
      <c r="I6" s="27">
        <v>126032</v>
      </c>
      <c r="J6" s="27">
        <v>126311</v>
      </c>
      <c r="K6" s="27">
        <v>126573</v>
      </c>
      <c r="L6" s="27">
        <v>126895</v>
      </c>
      <c r="M6" s="27">
        <v>127237</v>
      </c>
      <c r="N6" s="27">
        <v>127471</v>
      </c>
      <c r="O6" s="27">
        <v>127771</v>
      </c>
      <c r="P6" s="27">
        <v>128045</v>
      </c>
      <c r="Q6" s="27">
        <v>128368</v>
      </c>
      <c r="R6" s="27">
        <v>128698</v>
      </c>
      <c r="S6" s="27">
        <v>128917</v>
      </c>
      <c r="T6" s="27">
        <v>129235</v>
      </c>
      <c r="U6" s="27">
        <v>129513</v>
      </c>
      <c r="V6" s="27">
        <v>129820</v>
      </c>
      <c r="W6" s="27">
        <v>130128</v>
      </c>
      <c r="X6" s="27">
        <v>130425</v>
      </c>
      <c r="Y6" s="27">
        <v>130721</v>
      </c>
      <c r="Z6" s="27">
        <v>130987</v>
      </c>
      <c r="AA6" s="27">
        <v>131205</v>
      </c>
      <c r="AB6" s="27">
        <v>131323</v>
      </c>
      <c r="AC6" s="27">
        <v>131411</v>
      </c>
      <c r="AD6" s="27">
        <v>131488</v>
      </c>
      <c r="AE6" s="27">
        <v>131613</v>
      </c>
      <c r="AF6" s="27">
        <v>131859</v>
      </c>
      <c r="AG6" s="12">
        <v>132039</v>
      </c>
    </row>
    <row r="7" spans="1:40" x14ac:dyDescent="0.25">
      <c r="B7" s="30"/>
      <c r="C7" s="30">
        <f>C5-$B$5-SUM($C$4:C4)</f>
        <v>-1</v>
      </c>
      <c r="D7" s="30">
        <f>D5-$B$5-SUM($C$4:D4)</f>
        <v>-1</v>
      </c>
      <c r="E7" s="30">
        <f>E5-$B$5-SUM($C$4:E4)</f>
        <v>-1</v>
      </c>
      <c r="F7" s="30">
        <f>F5-$B$5-SUM($C$4:F4)</f>
        <v>-1</v>
      </c>
      <c r="G7" s="30">
        <f>G5-$B$5-SUM($C$4:G4)</f>
        <v>-1</v>
      </c>
      <c r="H7" s="30">
        <f>H5-$B$5-SUM($C$4:H4)</f>
        <v>-1</v>
      </c>
      <c r="I7" s="30">
        <f>I5-$B$5-SUM($C$4:I4)</f>
        <v>-1</v>
      </c>
      <c r="J7" s="30">
        <f>J5-$B$5-SUM($C$4:J4)</f>
        <v>-1</v>
      </c>
      <c r="K7" s="30">
        <f>K5-$B$5-SUM($C$4:K4)</f>
        <v>-1</v>
      </c>
      <c r="L7" s="30">
        <f>L5-$B$5-SUM($C$4:L4)</f>
        <v>-1</v>
      </c>
      <c r="M7" s="30">
        <f>M5-$B$5-SUM($C$4:M4)</f>
        <v>-1</v>
      </c>
      <c r="N7" s="30">
        <f>N5-$B$5-SUM($C$4:N4)</f>
        <v>-1</v>
      </c>
      <c r="O7" s="30">
        <f>O5-$B$5-SUM($C$4:O4)</f>
        <v>-1</v>
      </c>
      <c r="P7" s="30">
        <f>P5-$B$5-SUM($C$4:P4)</f>
        <v>-2</v>
      </c>
      <c r="Q7" s="30">
        <f>Q5-$B$5-SUM($C$4:Q4)</f>
        <v>-1</v>
      </c>
      <c r="R7" s="30">
        <f>R5-$B$5-SUM($C$4:R4)</f>
        <v>-1</v>
      </c>
      <c r="S7" s="30">
        <f>S5-$B$5-SUM($C$4:S4)</f>
        <v>-1</v>
      </c>
      <c r="T7" s="30">
        <f>T5-$B$5-SUM($C$4:T4)</f>
        <v>-1</v>
      </c>
      <c r="U7" s="30">
        <f>U5-$B$5-SUM($C$4:U4)</f>
        <v>-1</v>
      </c>
      <c r="V7" s="30">
        <f>V5-$B$5-SUM($C$4:V4)</f>
        <v>-1</v>
      </c>
      <c r="W7" s="30">
        <f>W5-$B$5-SUM($C$4:W4)</f>
        <v>0</v>
      </c>
      <c r="X7" s="30">
        <f>X5-$B$5-SUM($C$4:X4)</f>
        <v>-1</v>
      </c>
      <c r="Y7" s="30">
        <f>Y5-$B$5-SUM($C$4:Y4)</f>
        <v>-1</v>
      </c>
      <c r="Z7" s="30">
        <f>Z5-$B$5-SUM($C$4:Z4)</f>
        <v>-2</v>
      </c>
      <c r="AA7" s="30">
        <f>AA5-$B$5-SUM($C$4:AA4)</f>
        <v>-2</v>
      </c>
      <c r="AB7" s="30">
        <f>AB5-$B$5-SUM($C$4:AB4)</f>
        <v>-1</v>
      </c>
      <c r="AC7" s="30">
        <f>AC5-$B$5-SUM($C$4:AC4)</f>
        <v>-1.5</v>
      </c>
      <c r="AD7" s="30">
        <f>AD5-$B$5-SUM($C$4:AD4)</f>
        <v>-1.1999999999998181</v>
      </c>
      <c r="AE7" s="30">
        <f>AE5-$B$5-SUM($C$4:AE4)</f>
        <v>-1.1999999999998181</v>
      </c>
      <c r="AF7" s="30">
        <f>AF5-$B$5-SUM($C$4:AF4)</f>
        <v>-1.1999999999998181</v>
      </c>
      <c r="AG7" s="30">
        <f>AG5-$B$5-SUM($C$4:AG4)</f>
        <v>-1.1999999999998181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48.3</v>
      </c>
      <c r="C3" s="14">
        <v>40.299999999999997</v>
      </c>
      <c r="D3" s="14">
        <v>40</v>
      </c>
      <c r="E3" s="14">
        <v>42.1</v>
      </c>
      <c r="F3" s="14">
        <v>40.200000000000003</v>
      </c>
      <c r="G3" s="14">
        <v>38.700000000000003</v>
      </c>
      <c r="H3" s="14">
        <v>38.200000000000003</v>
      </c>
      <c r="I3" s="14">
        <v>37.200000000000003</v>
      </c>
      <c r="J3" s="14">
        <v>36.700000000000003</v>
      </c>
      <c r="K3" s="14">
        <v>36.700000000000003</v>
      </c>
      <c r="L3" s="14">
        <v>36.6</v>
      </c>
      <c r="M3" s="14">
        <v>37.1</v>
      </c>
      <c r="N3" s="14">
        <v>51</v>
      </c>
      <c r="O3" s="14">
        <v>44.8</v>
      </c>
      <c r="P3" s="14">
        <v>50.6</v>
      </c>
      <c r="Q3" s="14">
        <v>48.1</v>
      </c>
      <c r="R3" s="14">
        <v>49.9</v>
      </c>
      <c r="S3" s="14">
        <v>38.799999999999997</v>
      </c>
      <c r="T3" s="14">
        <v>18.100000000000001</v>
      </c>
      <c r="U3" s="14">
        <v>56.2</v>
      </c>
      <c r="V3" s="14">
        <v>40.299999999999997</v>
      </c>
      <c r="W3" s="14">
        <v>49</v>
      </c>
      <c r="X3" s="14">
        <v>54.7</v>
      </c>
      <c r="Y3" s="14">
        <v>46.6</v>
      </c>
      <c r="Z3" s="14">
        <v>43.1</v>
      </c>
      <c r="AA3" s="14">
        <v>36</v>
      </c>
      <c r="AB3" s="14">
        <v>34.5</v>
      </c>
      <c r="AC3" s="14">
        <v>24.4</v>
      </c>
      <c r="AD3" s="14">
        <v>35.299999999999997</v>
      </c>
      <c r="AE3" s="14">
        <v>41.2</v>
      </c>
      <c r="AF3" s="14">
        <v>37.5</v>
      </c>
      <c r="AG3" s="14"/>
      <c r="AH3" s="14"/>
      <c r="AI3" s="14"/>
    </row>
    <row r="4" spans="1:40" s="7" customFormat="1" x14ac:dyDescent="0.25">
      <c r="A4" s="15" t="s">
        <v>17</v>
      </c>
      <c r="B4" s="10">
        <v>180</v>
      </c>
      <c r="C4" s="10">
        <v>300</v>
      </c>
      <c r="D4" s="10">
        <v>295</v>
      </c>
      <c r="E4" s="10">
        <v>273</v>
      </c>
      <c r="F4" s="10">
        <v>294</v>
      </c>
      <c r="G4" s="10">
        <v>285</v>
      </c>
      <c r="H4" s="10">
        <v>280</v>
      </c>
      <c r="I4" s="10">
        <v>272</v>
      </c>
      <c r="J4" s="10">
        <v>256</v>
      </c>
      <c r="K4" s="10">
        <v>262</v>
      </c>
      <c r="L4" s="10">
        <v>262</v>
      </c>
      <c r="M4" s="10">
        <v>257</v>
      </c>
      <c r="N4" s="10">
        <v>224</v>
      </c>
      <c r="O4" s="10">
        <v>89.4</v>
      </c>
      <c r="P4" s="10">
        <v>146</v>
      </c>
      <c r="Q4" s="10">
        <v>150</v>
      </c>
      <c r="R4" s="10">
        <v>199</v>
      </c>
      <c r="S4" s="10">
        <v>211</v>
      </c>
      <c r="T4" s="10">
        <v>50.3</v>
      </c>
      <c r="U4" s="10">
        <v>194</v>
      </c>
      <c r="V4" s="10">
        <v>241</v>
      </c>
      <c r="W4" s="10">
        <v>162</v>
      </c>
      <c r="X4" s="10">
        <v>171</v>
      </c>
      <c r="Y4" s="10">
        <v>193</v>
      </c>
      <c r="Z4" s="10">
        <v>249</v>
      </c>
      <c r="AA4" s="10">
        <v>245</v>
      </c>
      <c r="AB4" s="10">
        <v>236</v>
      </c>
      <c r="AC4" s="10">
        <v>225</v>
      </c>
      <c r="AD4" s="10">
        <v>215</v>
      </c>
      <c r="AE4" s="10">
        <v>181</v>
      </c>
      <c r="AF4" s="10">
        <v>169</v>
      </c>
      <c r="AG4" s="10"/>
      <c r="AH4" s="10"/>
      <c r="AI4" s="10">
        <f>SUM(C4:AG4)</f>
        <v>6586.7</v>
      </c>
      <c r="AJ4" s="16">
        <f>AVERAGE(C4:AG4)</f>
        <v>219.55666666666667</v>
      </c>
      <c r="AK4" s="17"/>
    </row>
    <row r="5" spans="1:40" x14ac:dyDescent="0.25">
      <c r="A5" s="13" t="s">
        <v>23</v>
      </c>
      <c r="B5" s="27">
        <f t="shared" ref="B5:AG5" si="0">B6+$A$6</f>
        <v>282730</v>
      </c>
      <c r="C5" s="27">
        <f t="shared" si="0"/>
        <v>283029</v>
      </c>
      <c r="D5" s="27">
        <f t="shared" si="0"/>
        <v>283325</v>
      </c>
      <c r="E5" s="27">
        <f t="shared" si="0"/>
        <v>283598</v>
      </c>
      <c r="F5" s="27">
        <f t="shared" si="0"/>
        <v>283892</v>
      </c>
      <c r="G5" s="27">
        <f t="shared" si="0"/>
        <v>284177</v>
      </c>
      <c r="H5" s="27">
        <f t="shared" si="0"/>
        <v>284457</v>
      </c>
      <c r="I5" s="27">
        <f t="shared" si="0"/>
        <v>284729</v>
      </c>
      <c r="J5" s="27">
        <f t="shared" si="0"/>
        <v>284985</v>
      </c>
      <c r="K5" s="27">
        <f t="shared" si="0"/>
        <v>285247</v>
      </c>
      <c r="L5" s="27">
        <f t="shared" si="0"/>
        <v>285509</v>
      </c>
      <c r="M5" s="27">
        <f t="shared" si="0"/>
        <v>285766</v>
      </c>
      <c r="N5" s="27">
        <f t="shared" si="0"/>
        <v>285990</v>
      </c>
      <c r="O5" s="27">
        <f t="shared" si="0"/>
        <v>286080</v>
      </c>
      <c r="P5" s="27">
        <f t="shared" si="0"/>
        <v>286226</v>
      </c>
      <c r="Q5" s="27">
        <f t="shared" si="0"/>
        <v>286376</v>
      </c>
      <c r="R5" s="27">
        <f t="shared" si="0"/>
        <v>286576</v>
      </c>
      <c r="S5" s="27">
        <f t="shared" si="0"/>
        <v>286787</v>
      </c>
      <c r="T5" s="27">
        <f t="shared" si="0"/>
        <v>286837</v>
      </c>
      <c r="U5" s="27">
        <f t="shared" si="0"/>
        <v>287031</v>
      </c>
      <c r="V5" s="27">
        <f t="shared" si="0"/>
        <v>287273</v>
      </c>
      <c r="W5" s="27">
        <f t="shared" si="0"/>
        <v>287435</v>
      </c>
      <c r="X5" s="27">
        <f t="shared" si="0"/>
        <v>287606</v>
      </c>
      <c r="Y5" s="27">
        <f t="shared" si="0"/>
        <v>287798</v>
      </c>
      <c r="Z5" s="27">
        <f t="shared" si="0"/>
        <v>288047</v>
      </c>
      <c r="AA5" s="27">
        <f t="shared" si="0"/>
        <v>288292</v>
      </c>
      <c r="AB5" s="27">
        <f t="shared" si="0"/>
        <v>288528</v>
      </c>
      <c r="AC5" s="27">
        <f t="shared" si="0"/>
        <v>288753</v>
      </c>
      <c r="AD5" s="27">
        <f t="shared" si="0"/>
        <v>288968</v>
      </c>
      <c r="AE5" s="27">
        <f t="shared" si="0"/>
        <v>289149</v>
      </c>
      <c r="AF5" s="27">
        <f t="shared" si="0"/>
        <v>289319</v>
      </c>
      <c r="AG5" s="27">
        <f t="shared" si="0"/>
        <v>150691</v>
      </c>
      <c r="AI5" s="12">
        <f>MAX(C5:AG5)-B5</f>
        <v>6589</v>
      </c>
    </row>
    <row r="6" spans="1:40" x14ac:dyDescent="0.25">
      <c r="A6" s="13">
        <v>150691</v>
      </c>
      <c r="B6" s="12">
        <v>132039</v>
      </c>
      <c r="C6" s="12">
        <v>132338</v>
      </c>
      <c r="D6" s="12">
        <v>132634</v>
      </c>
      <c r="E6" s="12">
        <v>132907</v>
      </c>
      <c r="F6" s="12">
        <v>133201</v>
      </c>
      <c r="G6" s="12">
        <v>133486</v>
      </c>
      <c r="H6" s="27">
        <v>133766</v>
      </c>
      <c r="I6" s="27">
        <v>134038</v>
      </c>
      <c r="J6" s="27">
        <v>134294</v>
      </c>
      <c r="K6" s="27">
        <v>134556</v>
      </c>
      <c r="L6" s="27">
        <v>134818</v>
      </c>
      <c r="M6" s="27">
        <v>135075</v>
      </c>
      <c r="N6" s="27">
        <v>135299</v>
      </c>
      <c r="O6" s="27">
        <v>135389</v>
      </c>
      <c r="P6" s="27">
        <v>135535</v>
      </c>
      <c r="Q6" s="27">
        <v>135685</v>
      </c>
      <c r="R6" s="27">
        <v>135885</v>
      </c>
      <c r="S6" s="27">
        <v>136096</v>
      </c>
      <c r="T6" s="27">
        <v>136146</v>
      </c>
      <c r="U6" s="27">
        <v>136340</v>
      </c>
      <c r="V6" s="27">
        <v>136582</v>
      </c>
      <c r="W6" s="27">
        <v>136744</v>
      </c>
      <c r="X6" s="27">
        <v>136915</v>
      </c>
      <c r="Y6" s="27">
        <v>137107</v>
      </c>
      <c r="Z6" s="27">
        <v>137356</v>
      </c>
      <c r="AA6" s="27">
        <v>137601</v>
      </c>
      <c r="AB6" s="27">
        <v>137837</v>
      </c>
      <c r="AC6" s="27">
        <v>138062</v>
      </c>
      <c r="AD6" s="27">
        <v>138277</v>
      </c>
      <c r="AE6" s="27">
        <v>138458</v>
      </c>
      <c r="AF6" s="27">
        <v>138628</v>
      </c>
      <c r="AG6" s="12"/>
    </row>
    <row r="7" spans="1:40" x14ac:dyDescent="0.25">
      <c r="B7" s="30"/>
      <c r="C7" s="30">
        <f>C5-$B$5-SUM($C$4:C4)</f>
        <v>-1</v>
      </c>
      <c r="D7" s="30">
        <f>D5-$B$5-SUM($C$4:D4)</f>
        <v>0</v>
      </c>
      <c r="E7" s="30">
        <f>E5-$B$5-SUM($C$4:E4)</f>
        <v>0</v>
      </c>
      <c r="F7" s="30">
        <f>F5-$B$5-SUM($C$4:F4)</f>
        <v>0</v>
      </c>
      <c r="G7" s="30">
        <f>G5-$B$5-SUM($C$4:G4)</f>
        <v>0</v>
      </c>
      <c r="H7" s="30">
        <f>H5-$B$5-SUM($C$4:H4)</f>
        <v>0</v>
      </c>
      <c r="I7" s="30">
        <f>I5-$B$5-SUM($C$4:I4)</f>
        <v>0</v>
      </c>
      <c r="J7" s="30">
        <f>J5-$B$5-SUM($C$4:J4)</f>
        <v>0</v>
      </c>
      <c r="K7" s="30">
        <f>K5-$B$5-SUM($C$4:K4)</f>
        <v>0</v>
      </c>
      <c r="L7" s="30">
        <f>L5-$B$5-SUM($C$4:L4)</f>
        <v>0</v>
      </c>
      <c r="M7" s="30">
        <f>M5-$B$5-SUM($C$4:M4)</f>
        <v>0</v>
      </c>
      <c r="N7" s="30">
        <f>N5-$B$5-SUM($C$4:N4)</f>
        <v>0</v>
      </c>
      <c r="O7" s="30">
        <f>O5-$B$5-SUM($C$4:O4)</f>
        <v>0.59999999999990905</v>
      </c>
      <c r="P7" s="30">
        <f>P5-$B$5-SUM($C$4:P4)</f>
        <v>0.59999999999990905</v>
      </c>
      <c r="Q7" s="30">
        <f>Q5-$B$5-SUM($C$4:Q4)</f>
        <v>0.59999999999990905</v>
      </c>
      <c r="R7" s="30">
        <f>R5-$B$5-SUM($C$4:R4)</f>
        <v>1.5999999999999091</v>
      </c>
      <c r="S7" s="30">
        <f>S5-$B$5-SUM($C$4:S4)</f>
        <v>1.5999999999999091</v>
      </c>
      <c r="T7" s="30">
        <f>T5-$B$5-SUM($C$4:T4)</f>
        <v>1.3000000000001819</v>
      </c>
      <c r="U7" s="30">
        <f>U5-$B$5-SUM($C$4:U4)</f>
        <v>1.3000000000001819</v>
      </c>
      <c r="V7" s="30">
        <f>V5-$B$5-SUM($C$4:V4)</f>
        <v>2.3000000000001819</v>
      </c>
      <c r="W7" s="30">
        <f>W5-$B$5-SUM($C$4:W4)</f>
        <v>2.3000000000001819</v>
      </c>
      <c r="X7" s="30">
        <f>X5-$B$5-SUM($C$4:X4)</f>
        <v>2.3000000000001819</v>
      </c>
      <c r="Y7" s="30">
        <f>Y5-$B$5-SUM($C$4:Y4)</f>
        <v>1.3000000000001819</v>
      </c>
      <c r="Z7" s="30">
        <f>Z5-$B$5-SUM($C$4:Z4)</f>
        <v>1.3000000000001819</v>
      </c>
      <c r="AA7" s="30">
        <f>AA5-$B$5-SUM($C$4:AA4)</f>
        <v>1.3000000000001819</v>
      </c>
      <c r="AB7" s="30">
        <f>AB5-$B$5-SUM($C$4:AB4)</f>
        <v>1.3000000000001819</v>
      </c>
      <c r="AC7" s="30">
        <f>AC5-$B$5-SUM($C$4:AC4)</f>
        <v>1.3000000000001819</v>
      </c>
      <c r="AD7" s="30">
        <f>AD5-$B$5-SUM($C$4:AD4)</f>
        <v>1.3000000000001819</v>
      </c>
      <c r="AE7" s="30">
        <f>AE5-$B$5-SUM($C$4:AE4)</f>
        <v>1.3000000000001819</v>
      </c>
      <c r="AF7" s="30">
        <f>AF5-$B$5-SUM($C$4:AF4)</f>
        <v>2.3000000000001819</v>
      </c>
      <c r="AG7" s="30">
        <f>AG5-$B$5-SUM($C$4:AG4)</f>
        <v>-138625.70000000001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37.5</v>
      </c>
      <c r="C3" s="14">
        <v>31</v>
      </c>
      <c r="D3" s="14">
        <v>31.4</v>
      </c>
      <c r="E3" s="14">
        <v>35.5</v>
      </c>
      <c r="F3" s="14">
        <v>36</v>
      </c>
      <c r="G3" s="14">
        <v>35.799999999999997</v>
      </c>
      <c r="H3" s="14">
        <v>34.5</v>
      </c>
      <c r="I3" s="14">
        <v>45.4</v>
      </c>
      <c r="J3" s="14">
        <v>28.8</v>
      </c>
      <c r="K3" s="14">
        <v>29</v>
      </c>
      <c r="L3" s="14">
        <v>33.799999999999997</v>
      </c>
      <c r="M3" s="14">
        <v>28.8</v>
      </c>
      <c r="N3" s="14">
        <v>30</v>
      </c>
      <c r="O3" s="14">
        <v>28.5</v>
      </c>
      <c r="P3" s="14">
        <v>44.1</v>
      </c>
      <c r="Q3" s="14">
        <v>42.3</v>
      </c>
      <c r="R3" s="14">
        <v>32.5</v>
      </c>
      <c r="S3" s="14">
        <v>32.4</v>
      </c>
      <c r="T3" s="14">
        <v>44.4</v>
      </c>
      <c r="U3" s="14">
        <v>41.1</v>
      </c>
      <c r="V3" s="14">
        <v>10.8</v>
      </c>
      <c r="W3" s="14">
        <v>48</v>
      </c>
      <c r="X3" s="14">
        <v>37.299999999999997</v>
      </c>
      <c r="Y3" s="14">
        <v>30.6</v>
      </c>
      <c r="Z3" s="14">
        <v>9.14</v>
      </c>
      <c r="AA3" s="14">
        <v>44.2</v>
      </c>
      <c r="AB3" s="14">
        <v>28.8</v>
      </c>
      <c r="AC3" s="14">
        <v>45.3</v>
      </c>
      <c r="AD3" s="14">
        <v>42.8</v>
      </c>
      <c r="AE3" s="14">
        <v>29.1</v>
      </c>
      <c r="AF3" s="14">
        <v>13.5</v>
      </c>
      <c r="AG3" s="14">
        <v>45.1</v>
      </c>
      <c r="AH3" s="14"/>
      <c r="AI3" s="14"/>
    </row>
    <row r="4" spans="1:40" s="7" customFormat="1" x14ac:dyDescent="0.25">
      <c r="A4" s="15" t="s">
        <v>17</v>
      </c>
      <c r="B4" s="10">
        <v>169</v>
      </c>
      <c r="C4" s="10">
        <v>200</v>
      </c>
      <c r="D4" s="10">
        <v>206</v>
      </c>
      <c r="E4" s="10">
        <v>166</v>
      </c>
      <c r="F4" s="10">
        <v>181</v>
      </c>
      <c r="G4" s="10">
        <v>192</v>
      </c>
      <c r="H4" s="10">
        <v>188</v>
      </c>
      <c r="I4" s="10">
        <v>192</v>
      </c>
      <c r="J4" s="10">
        <v>185</v>
      </c>
      <c r="K4" s="10">
        <v>184</v>
      </c>
      <c r="L4" s="10">
        <v>171</v>
      </c>
      <c r="M4" s="10">
        <v>184</v>
      </c>
      <c r="N4" s="10">
        <v>168</v>
      </c>
      <c r="O4" s="10">
        <v>177</v>
      </c>
      <c r="P4" s="10">
        <v>109</v>
      </c>
      <c r="Q4" s="10">
        <v>120</v>
      </c>
      <c r="R4" s="10">
        <v>172</v>
      </c>
      <c r="S4" s="10">
        <v>156</v>
      </c>
      <c r="T4" s="10">
        <v>105</v>
      </c>
      <c r="U4" s="10">
        <v>87.1</v>
      </c>
      <c r="V4" s="10">
        <v>24.4</v>
      </c>
      <c r="W4" s="10">
        <v>99.2</v>
      </c>
      <c r="X4" s="10">
        <v>122</v>
      </c>
      <c r="Y4" s="10">
        <v>90.9</v>
      </c>
      <c r="Z4" s="10">
        <v>32.9</v>
      </c>
      <c r="AA4" s="10">
        <v>78.900000000000006</v>
      </c>
      <c r="AB4" s="10">
        <v>55</v>
      </c>
      <c r="AC4" s="10">
        <v>152</v>
      </c>
      <c r="AD4" s="10">
        <v>161</v>
      </c>
      <c r="AE4" s="10">
        <v>102</v>
      </c>
      <c r="AF4" s="10">
        <v>44.1</v>
      </c>
      <c r="AG4" s="10">
        <v>95.4</v>
      </c>
      <c r="AH4" s="10"/>
      <c r="AI4" s="10">
        <f>SUM(C4:AG4)</f>
        <v>4200.8999999999996</v>
      </c>
      <c r="AJ4" s="16">
        <f>AVERAGE(C4:AG4)</f>
        <v>135.51290322580644</v>
      </c>
      <c r="AK4" s="17"/>
    </row>
    <row r="5" spans="1:40" x14ac:dyDescent="0.25">
      <c r="A5" s="13" t="s">
        <v>23</v>
      </c>
      <c r="B5" s="27">
        <f t="shared" ref="B5:AG5" si="0">B6+$A$6</f>
        <v>289319</v>
      </c>
      <c r="C5" s="27">
        <f t="shared" si="0"/>
        <v>289519</v>
      </c>
      <c r="D5" s="27">
        <f t="shared" si="0"/>
        <v>289725</v>
      </c>
      <c r="E5" s="27">
        <f t="shared" si="0"/>
        <v>289891</v>
      </c>
      <c r="F5" s="27">
        <f t="shared" si="0"/>
        <v>290071</v>
      </c>
      <c r="G5" s="27">
        <f t="shared" si="0"/>
        <v>290264</v>
      </c>
      <c r="H5" s="27">
        <f t="shared" si="0"/>
        <v>290452</v>
      </c>
      <c r="I5" s="27">
        <f t="shared" si="0"/>
        <v>290643</v>
      </c>
      <c r="J5" s="27">
        <f t="shared" si="0"/>
        <v>290829</v>
      </c>
      <c r="K5" s="27">
        <f t="shared" si="0"/>
        <v>291012</v>
      </c>
      <c r="L5" s="27">
        <f t="shared" si="0"/>
        <v>291183</v>
      </c>
      <c r="M5" s="27">
        <f t="shared" si="0"/>
        <v>291367</v>
      </c>
      <c r="N5" s="27">
        <f t="shared" si="0"/>
        <v>291535</v>
      </c>
      <c r="O5" s="27">
        <f t="shared" si="0"/>
        <v>291712</v>
      </c>
      <c r="P5" s="27">
        <f t="shared" si="0"/>
        <v>291821</v>
      </c>
      <c r="Q5" s="27">
        <f t="shared" si="0"/>
        <v>291940</v>
      </c>
      <c r="R5" s="27">
        <f t="shared" si="0"/>
        <v>292112</v>
      </c>
      <c r="S5" s="27">
        <f t="shared" si="0"/>
        <v>292268</v>
      </c>
      <c r="T5" s="27">
        <f t="shared" si="0"/>
        <v>292373</v>
      </c>
      <c r="U5" s="27">
        <f t="shared" si="0"/>
        <v>292460</v>
      </c>
      <c r="V5" s="27">
        <f t="shared" si="0"/>
        <v>292485</v>
      </c>
      <c r="W5" s="27">
        <f t="shared" si="0"/>
        <v>292584</v>
      </c>
      <c r="X5" s="27">
        <f t="shared" si="0"/>
        <v>292706</v>
      </c>
      <c r="Y5" s="27">
        <f t="shared" si="0"/>
        <v>292797</v>
      </c>
      <c r="Z5" s="27">
        <f t="shared" si="0"/>
        <v>292830</v>
      </c>
      <c r="AA5" s="27">
        <f t="shared" si="0"/>
        <v>292909</v>
      </c>
      <c r="AB5" s="27">
        <f t="shared" si="0"/>
        <v>292964</v>
      </c>
      <c r="AC5" s="27">
        <f t="shared" si="0"/>
        <v>293116</v>
      </c>
      <c r="AD5" s="27">
        <f t="shared" si="0"/>
        <v>293277</v>
      </c>
      <c r="AE5" s="27">
        <f t="shared" si="0"/>
        <v>293379</v>
      </c>
      <c r="AF5" s="27">
        <f t="shared" si="0"/>
        <v>293423</v>
      </c>
      <c r="AG5" s="27">
        <f t="shared" si="0"/>
        <v>293519</v>
      </c>
      <c r="AI5" s="12">
        <f>MAX(C5:AG5)-B5</f>
        <v>4200</v>
      </c>
    </row>
    <row r="6" spans="1:40" x14ac:dyDescent="0.25">
      <c r="A6" s="13">
        <v>150691</v>
      </c>
      <c r="B6" s="27">
        <v>138628</v>
      </c>
      <c r="C6" s="12">
        <v>138828</v>
      </c>
      <c r="D6" s="12">
        <v>139034</v>
      </c>
      <c r="E6" s="12">
        <v>139200</v>
      </c>
      <c r="F6" s="12">
        <v>139380</v>
      </c>
      <c r="G6" s="12">
        <v>139573</v>
      </c>
      <c r="H6" s="27">
        <v>139761</v>
      </c>
      <c r="I6" s="27">
        <v>139952</v>
      </c>
      <c r="J6" s="27">
        <v>140138</v>
      </c>
      <c r="K6" s="27">
        <v>140321</v>
      </c>
      <c r="L6" s="27">
        <v>140492</v>
      </c>
      <c r="M6" s="27">
        <v>140676</v>
      </c>
      <c r="N6" s="27">
        <v>140844</v>
      </c>
      <c r="O6" s="27">
        <v>141021</v>
      </c>
      <c r="P6" s="27">
        <v>141130</v>
      </c>
      <c r="Q6" s="27">
        <v>141249</v>
      </c>
      <c r="R6" s="27">
        <v>141421</v>
      </c>
      <c r="S6" s="27">
        <v>141577</v>
      </c>
      <c r="T6" s="27">
        <v>141682</v>
      </c>
      <c r="U6" s="27">
        <v>141769</v>
      </c>
      <c r="V6" s="27">
        <v>141794</v>
      </c>
      <c r="W6" s="27">
        <v>141893</v>
      </c>
      <c r="X6" s="27">
        <v>142015</v>
      </c>
      <c r="Y6" s="27">
        <v>142106</v>
      </c>
      <c r="Z6" s="27">
        <v>142139</v>
      </c>
      <c r="AA6" s="27">
        <v>142218</v>
      </c>
      <c r="AB6" s="27">
        <v>142273</v>
      </c>
      <c r="AC6" s="27">
        <v>142425</v>
      </c>
      <c r="AD6" s="27">
        <v>142586</v>
      </c>
      <c r="AE6" s="27">
        <v>142688</v>
      </c>
      <c r="AF6" s="27">
        <v>142732</v>
      </c>
      <c r="AG6" s="12">
        <v>142828</v>
      </c>
    </row>
    <row r="7" spans="1:40" x14ac:dyDescent="0.25">
      <c r="B7" s="30"/>
      <c r="C7" s="30">
        <f>C5-$B$5-SUM($C$4:C4)</f>
        <v>0</v>
      </c>
      <c r="D7" s="30">
        <f>D5-$B$5-SUM($C$4:D4)</f>
        <v>0</v>
      </c>
      <c r="E7" s="30">
        <f>E5-$B$5-SUM($C$4:E4)</f>
        <v>0</v>
      </c>
      <c r="F7" s="30">
        <f>F5-$B$5-SUM($C$4:F4)</f>
        <v>-1</v>
      </c>
      <c r="G7" s="30">
        <f>G5-$B$5-SUM($C$4:G4)</f>
        <v>0</v>
      </c>
      <c r="H7" s="30">
        <f>H5-$B$5-SUM($C$4:H4)</f>
        <v>0</v>
      </c>
      <c r="I7" s="30">
        <f>I5-$B$5-SUM($C$4:I4)</f>
        <v>-1</v>
      </c>
      <c r="J7" s="30">
        <f>J5-$B$5-SUM($C$4:J4)</f>
        <v>0</v>
      </c>
      <c r="K7" s="30">
        <f>K5-$B$5-SUM($C$4:K4)</f>
        <v>-1</v>
      </c>
      <c r="L7" s="30">
        <f>L5-$B$5-SUM($C$4:L4)</f>
        <v>-1</v>
      </c>
      <c r="M7" s="30">
        <f>M5-$B$5-SUM($C$4:M4)</f>
        <v>-1</v>
      </c>
      <c r="N7" s="30">
        <f>N5-$B$5-SUM($C$4:N4)</f>
        <v>-1</v>
      </c>
      <c r="O7" s="30">
        <f>O5-$B$5-SUM($C$4:O4)</f>
        <v>-1</v>
      </c>
      <c r="P7" s="30">
        <f>P5-$B$5-SUM($C$4:P4)</f>
        <v>-1</v>
      </c>
      <c r="Q7" s="30">
        <f>Q5-$B$5-SUM($C$4:Q4)</f>
        <v>-2</v>
      </c>
      <c r="R7" s="30">
        <f>R5-$B$5-SUM($C$4:R4)</f>
        <v>-2</v>
      </c>
      <c r="S7" s="30">
        <f>S5-$B$5-SUM($C$4:S4)</f>
        <v>-2</v>
      </c>
      <c r="T7" s="30">
        <f>T5-$B$5-SUM($C$4:T4)</f>
        <v>-2</v>
      </c>
      <c r="U7" s="30">
        <f>U5-$B$5-SUM($C$4:U4)</f>
        <v>-2.0999999999999091</v>
      </c>
      <c r="V7" s="30">
        <f>V5-$B$5-SUM($C$4:V4)</f>
        <v>-1.5</v>
      </c>
      <c r="W7" s="30">
        <f>W5-$B$5-SUM($C$4:W4)</f>
        <v>-1.6999999999998181</v>
      </c>
      <c r="X7" s="30">
        <f>X5-$B$5-SUM($C$4:X4)</f>
        <v>-1.6999999999998181</v>
      </c>
      <c r="Y7" s="30">
        <f>Y5-$B$5-SUM($C$4:Y4)</f>
        <v>-1.5999999999999091</v>
      </c>
      <c r="Z7" s="30">
        <f>Z5-$B$5-SUM($C$4:Z4)</f>
        <v>-1.5</v>
      </c>
      <c r="AA7" s="30">
        <f>AA5-$B$5-SUM($C$4:AA4)</f>
        <v>-1.4000000000000909</v>
      </c>
      <c r="AB7" s="30">
        <f>AB5-$B$5-SUM($C$4:AB4)</f>
        <v>-1.4000000000000909</v>
      </c>
      <c r="AC7" s="30">
        <f>AC5-$B$5-SUM($C$4:AC4)</f>
        <v>-1.4000000000000909</v>
      </c>
      <c r="AD7" s="30">
        <f>AD5-$B$5-SUM($C$4:AD4)</f>
        <v>-1.4000000000000909</v>
      </c>
      <c r="AE7" s="30">
        <f>AE5-$B$5-SUM($C$4:AE4)</f>
        <v>-1.4000000000000909</v>
      </c>
      <c r="AF7" s="30">
        <f>AF5-$B$5-SUM($C$4:AF4)</f>
        <v>-1.5</v>
      </c>
      <c r="AG7" s="30">
        <f>AG5-$B$5-SUM($C$4:AG4)</f>
        <v>-0.8999999999996362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45.1</v>
      </c>
      <c r="C3" s="14">
        <v>16.2</v>
      </c>
      <c r="D3" s="14">
        <v>14.4</v>
      </c>
      <c r="E3" s="14">
        <v>44</v>
      </c>
      <c r="F3" s="14">
        <v>40.200000000000003</v>
      </c>
      <c r="G3" s="14">
        <v>42.2</v>
      </c>
      <c r="H3" s="14">
        <v>40.4</v>
      </c>
      <c r="I3" s="14">
        <v>31.1</v>
      </c>
      <c r="J3" s="14">
        <v>28.5</v>
      </c>
      <c r="K3" s="14">
        <v>20.399999999999999</v>
      </c>
      <c r="L3" s="14">
        <v>41.4</v>
      </c>
      <c r="M3" s="14">
        <v>44.1</v>
      </c>
      <c r="N3" s="14">
        <v>14.3</v>
      </c>
      <c r="O3" s="14">
        <v>8.58</v>
      </c>
      <c r="P3" s="14">
        <v>7.91</v>
      </c>
      <c r="Q3" s="14">
        <v>44.7</v>
      </c>
      <c r="R3" s="14">
        <v>32.1</v>
      </c>
      <c r="S3" s="14">
        <v>25.5</v>
      </c>
      <c r="T3" s="14">
        <v>17.600000000000001</v>
      </c>
      <c r="U3" s="14">
        <v>9.23</v>
      </c>
      <c r="V3" s="14">
        <v>32.700000000000003</v>
      </c>
      <c r="W3" s="14">
        <v>38.5</v>
      </c>
      <c r="X3" s="14">
        <v>33</v>
      </c>
      <c r="Y3" s="14">
        <v>25.5</v>
      </c>
      <c r="Z3" s="14">
        <v>37.5</v>
      </c>
      <c r="AA3" s="14">
        <v>5.37</v>
      </c>
      <c r="AB3" s="14">
        <v>31.4</v>
      </c>
      <c r="AC3" s="14">
        <v>12.3</v>
      </c>
      <c r="AD3" s="14">
        <v>21</v>
      </c>
      <c r="AE3" s="14">
        <v>26.9</v>
      </c>
      <c r="AF3" s="14">
        <v>0.30499999999999999</v>
      </c>
      <c r="AG3" s="14"/>
      <c r="AH3" s="14"/>
      <c r="AI3" s="14"/>
    </row>
    <row r="4" spans="1:40" s="7" customFormat="1" x14ac:dyDescent="0.25">
      <c r="A4" s="15" t="s">
        <v>17</v>
      </c>
      <c r="B4" s="10">
        <v>95.4</v>
      </c>
      <c r="C4" s="10">
        <v>68.099999999999994</v>
      </c>
      <c r="D4" s="10">
        <v>14.5</v>
      </c>
      <c r="E4" s="10">
        <v>114</v>
      </c>
      <c r="F4" s="10">
        <v>50.5</v>
      </c>
      <c r="G4" s="10">
        <v>119</v>
      </c>
      <c r="H4" s="10">
        <v>110</v>
      </c>
      <c r="I4" s="10">
        <v>81.8</v>
      </c>
      <c r="J4" s="10">
        <v>154</v>
      </c>
      <c r="K4" s="10">
        <v>44.4</v>
      </c>
      <c r="L4" s="10">
        <v>97.5</v>
      </c>
      <c r="M4" s="10">
        <v>102</v>
      </c>
      <c r="N4" s="10">
        <v>38.700000000000003</v>
      </c>
      <c r="O4" s="10">
        <v>22.9</v>
      </c>
      <c r="P4" s="10">
        <v>13.4</v>
      </c>
      <c r="Q4" s="10">
        <v>72.900000000000006</v>
      </c>
      <c r="R4" s="10">
        <v>60.8</v>
      </c>
      <c r="S4" s="10">
        <v>42.9</v>
      </c>
      <c r="T4" s="10">
        <v>44.5</v>
      </c>
      <c r="U4" s="10">
        <v>29.3</v>
      </c>
      <c r="V4" s="10">
        <v>56</v>
      </c>
      <c r="W4" s="10">
        <v>46.4</v>
      </c>
      <c r="X4" s="10">
        <v>45.8</v>
      </c>
      <c r="Y4" s="10">
        <v>119</v>
      </c>
      <c r="Z4" s="10">
        <v>78.099999999999994</v>
      </c>
      <c r="AA4" s="10">
        <v>8.81</v>
      </c>
      <c r="AB4" s="10">
        <v>84.7</v>
      </c>
      <c r="AC4" s="10">
        <v>41.8</v>
      </c>
      <c r="AD4" s="10">
        <v>20.5</v>
      </c>
      <c r="AE4" s="10">
        <v>115</v>
      </c>
      <c r="AF4" s="10">
        <v>0.81</v>
      </c>
      <c r="AG4" s="10"/>
      <c r="AH4" s="10"/>
      <c r="AI4" s="10">
        <f>SUM(C4:AG4)</f>
        <v>1898.12</v>
      </c>
      <c r="AJ4" s="16">
        <f>AVERAGE(C4:AG4)</f>
        <v>63.270666666666664</v>
      </c>
      <c r="AK4" s="17"/>
    </row>
    <row r="5" spans="1:40" x14ac:dyDescent="0.25">
      <c r="A5" s="13" t="s">
        <v>23</v>
      </c>
      <c r="B5" s="27">
        <f t="shared" ref="B5:AG5" si="0">B6+$A$6</f>
        <v>293519</v>
      </c>
      <c r="C5" s="27">
        <f t="shared" si="0"/>
        <v>293587</v>
      </c>
      <c r="D5" s="27">
        <f t="shared" si="0"/>
        <v>293601</v>
      </c>
      <c r="E5" s="27">
        <f t="shared" si="0"/>
        <v>293715</v>
      </c>
      <c r="F5" s="27">
        <f t="shared" si="0"/>
        <v>293766</v>
      </c>
      <c r="G5" s="27">
        <f t="shared" si="0"/>
        <v>293885</v>
      </c>
      <c r="H5" s="27">
        <f t="shared" si="0"/>
        <v>293994</v>
      </c>
      <c r="I5" s="27">
        <f t="shared" si="0"/>
        <v>294076</v>
      </c>
      <c r="J5" s="27">
        <f t="shared" si="0"/>
        <v>294230</v>
      </c>
      <c r="K5" s="27">
        <f t="shared" si="0"/>
        <v>294275</v>
      </c>
      <c r="L5" s="27">
        <f t="shared" si="0"/>
        <v>294372</v>
      </c>
      <c r="M5" s="27">
        <f t="shared" si="0"/>
        <v>294474</v>
      </c>
      <c r="N5" s="27">
        <f t="shared" si="0"/>
        <v>294512</v>
      </c>
      <c r="O5" s="27">
        <f t="shared" si="0"/>
        <v>294535</v>
      </c>
      <c r="P5" s="27">
        <f t="shared" si="0"/>
        <v>294549</v>
      </c>
      <c r="Q5" s="27">
        <f t="shared" si="0"/>
        <v>294622</v>
      </c>
      <c r="R5" s="27">
        <f t="shared" si="0"/>
        <v>294682</v>
      </c>
      <c r="S5" s="27">
        <f t="shared" si="0"/>
        <v>294725</v>
      </c>
      <c r="T5" s="27">
        <f t="shared" si="0"/>
        <v>294770</v>
      </c>
      <c r="U5" s="27">
        <f t="shared" si="0"/>
        <v>294799</v>
      </c>
      <c r="V5" s="27">
        <f t="shared" si="0"/>
        <v>294855</v>
      </c>
      <c r="W5" s="27">
        <f t="shared" si="0"/>
        <v>294901</v>
      </c>
      <c r="X5" s="27">
        <f t="shared" si="0"/>
        <v>294947</v>
      </c>
      <c r="Y5" s="27">
        <f t="shared" si="0"/>
        <v>295066</v>
      </c>
      <c r="Z5" s="27">
        <f t="shared" si="0"/>
        <v>295144</v>
      </c>
      <c r="AA5" s="27">
        <f t="shared" si="0"/>
        <v>295153</v>
      </c>
      <c r="AB5" s="27">
        <f t="shared" si="0"/>
        <v>295237</v>
      </c>
      <c r="AC5" s="27">
        <f t="shared" si="0"/>
        <v>295279</v>
      </c>
      <c r="AD5" s="27">
        <f t="shared" si="0"/>
        <v>295300</v>
      </c>
      <c r="AE5" s="27">
        <f t="shared" si="0"/>
        <v>295415</v>
      </c>
      <c r="AF5" s="27">
        <f t="shared" si="0"/>
        <v>295416</v>
      </c>
      <c r="AG5" s="27">
        <f t="shared" si="0"/>
        <v>150691</v>
      </c>
      <c r="AI5" s="12">
        <f>MAX(C5:AG5)-B5</f>
        <v>1897</v>
      </c>
    </row>
    <row r="6" spans="1:40" x14ac:dyDescent="0.25">
      <c r="A6" s="13">
        <v>150691</v>
      </c>
      <c r="B6" s="12">
        <v>142828</v>
      </c>
      <c r="C6" s="12">
        <v>142896</v>
      </c>
      <c r="D6" s="12">
        <v>142910</v>
      </c>
      <c r="E6" s="12">
        <v>143024</v>
      </c>
      <c r="F6" s="12">
        <v>143075</v>
      </c>
      <c r="G6" s="12">
        <v>143194</v>
      </c>
      <c r="H6" s="27">
        <v>143303</v>
      </c>
      <c r="I6" s="27">
        <v>143385</v>
      </c>
      <c r="J6" s="27">
        <v>143539</v>
      </c>
      <c r="K6" s="27">
        <v>143584</v>
      </c>
      <c r="L6" s="27">
        <v>143681</v>
      </c>
      <c r="M6" s="27">
        <v>143783</v>
      </c>
      <c r="N6" s="27">
        <v>143821</v>
      </c>
      <c r="O6" s="27">
        <v>143844</v>
      </c>
      <c r="P6" s="27">
        <v>143858</v>
      </c>
      <c r="Q6" s="27">
        <v>143931</v>
      </c>
      <c r="R6" s="27">
        <v>143991</v>
      </c>
      <c r="S6" s="27">
        <v>144034</v>
      </c>
      <c r="T6" s="27">
        <v>144079</v>
      </c>
      <c r="U6" s="27">
        <v>144108</v>
      </c>
      <c r="V6" s="27">
        <v>144164</v>
      </c>
      <c r="W6" s="27">
        <v>144210</v>
      </c>
      <c r="X6" s="27">
        <v>144256</v>
      </c>
      <c r="Y6" s="27">
        <v>144375</v>
      </c>
      <c r="Z6" s="27">
        <v>144453</v>
      </c>
      <c r="AA6" s="27">
        <v>144462</v>
      </c>
      <c r="AB6" s="27">
        <v>144546</v>
      </c>
      <c r="AC6" s="27">
        <v>144588</v>
      </c>
      <c r="AD6" s="27">
        <v>144609</v>
      </c>
      <c r="AE6" s="27">
        <v>144724</v>
      </c>
      <c r="AF6" s="27">
        <v>144725</v>
      </c>
      <c r="AG6" s="12"/>
    </row>
    <row r="7" spans="1:40" x14ac:dyDescent="0.25">
      <c r="B7" s="30"/>
      <c r="C7" s="30">
        <f>C5-$B$5-SUM($C$4:C4)</f>
        <v>-9.9999999999994316E-2</v>
      </c>
      <c r="D7" s="30">
        <f>D5-$B$5-SUM($C$4:D4)</f>
        <v>-0.59999999999999432</v>
      </c>
      <c r="E7" s="30">
        <f>E5-$B$5-SUM($C$4:E4)</f>
        <v>-0.59999999999999432</v>
      </c>
      <c r="F7" s="30">
        <f>F5-$B$5-SUM($C$4:F4)</f>
        <v>-9.9999999999994316E-2</v>
      </c>
      <c r="G7" s="30">
        <f>G5-$B$5-SUM($C$4:G4)</f>
        <v>-0.10000000000002274</v>
      </c>
      <c r="H7" s="30">
        <f>H5-$B$5-SUM($C$4:H4)</f>
        <v>-1.1000000000000227</v>
      </c>
      <c r="I7" s="30">
        <f>I5-$B$5-SUM($C$4:I4)</f>
        <v>-0.89999999999997726</v>
      </c>
      <c r="J7" s="30">
        <f>J5-$B$5-SUM($C$4:J4)</f>
        <v>-0.89999999999997726</v>
      </c>
      <c r="K7" s="30">
        <f>K5-$B$5-SUM($C$4:K4)</f>
        <v>-0.29999999999995453</v>
      </c>
      <c r="L7" s="30">
        <f>L5-$B$5-SUM($C$4:L4)</f>
        <v>-0.79999999999995453</v>
      </c>
      <c r="M7" s="30">
        <f>M5-$B$5-SUM($C$4:M4)</f>
        <v>-0.79999999999995453</v>
      </c>
      <c r="N7" s="30">
        <f>N5-$B$5-SUM($C$4:N4)</f>
        <v>-1.5</v>
      </c>
      <c r="O7" s="30">
        <f>O5-$B$5-SUM($C$4:O4)</f>
        <v>-1.3999999999999773</v>
      </c>
      <c r="P7" s="30">
        <f>P5-$B$5-SUM($C$4:P4)</f>
        <v>-0.79999999999995453</v>
      </c>
      <c r="Q7" s="30">
        <f>Q5-$B$5-SUM($C$4:Q4)</f>
        <v>-0.70000000000004547</v>
      </c>
      <c r="R7" s="30">
        <f>R5-$B$5-SUM($C$4:R4)</f>
        <v>-1.5</v>
      </c>
      <c r="S7" s="30">
        <f>S5-$B$5-SUM($C$4:S4)</f>
        <v>-1.4000000000000909</v>
      </c>
      <c r="T7" s="30">
        <f>T5-$B$5-SUM($C$4:T4)</f>
        <v>-0.90000000000009095</v>
      </c>
      <c r="U7" s="30">
        <f>U5-$B$5-SUM($C$4:U4)</f>
        <v>-1.2000000000000455</v>
      </c>
      <c r="V7" s="30">
        <f>V5-$B$5-SUM($C$4:V4)</f>
        <v>-1.2000000000000455</v>
      </c>
      <c r="W7" s="30">
        <f>W5-$B$5-SUM($C$4:W4)</f>
        <v>-1.6000000000001364</v>
      </c>
      <c r="X7" s="30">
        <f>X5-$B$5-SUM($C$4:X4)</f>
        <v>-1.4000000000000909</v>
      </c>
      <c r="Y7" s="30">
        <f>Y5-$B$5-SUM($C$4:Y4)</f>
        <v>-1.4000000000000909</v>
      </c>
      <c r="Z7" s="30">
        <f>Z5-$B$5-SUM($C$4:Z4)</f>
        <v>-1.5</v>
      </c>
      <c r="AA7" s="30">
        <f>AA5-$B$5-SUM($C$4:AA4)</f>
        <v>-1.3099999999999454</v>
      </c>
      <c r="AB7" s="30">
        <f>AB5-$B$5-SUM($C$4:AB4)</f>
        <v>-2.0099999999999909</v>
      </c>
      <c r="AC7" s="30">
        <f>AC5-$B$5-SUM($C$4:AC4)</f>
        <v>-1.8099999999999454</v>
      </c>
      <c r="AD7" s="30">
        <f>AD5-$B$5-SUM($C$4:AD4)</f>
        <v>-1.3099999999999454</v>
      </c>
      <c r="AE7" s="30">
        <f>AE5-$B$5-SUM($C$4:AE4)</f>
        <v>-1.3099999999999454</v>
      </c>
      <c r="AF7" s="30">
        <f>AF5-$B$5-SUM($C$4:AF4)</f>
        <v>-1.1199999999998909</v>
      </c>
      <c r="AG7" s="30">
        <f>AG5-$B$5-SUM($C$4:AG4)</f>
        <v>-144726.12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0.30499999999999999</v>
      </c>
      <c r="C3" s="14">
        <v>4.84</v>
      </c>
      <c r="D3" s="14">
        <v>0</v>
      </c>
      <c r="E3" s="14">
        <v>0.15</v>
      </c>
      <c r="F3" s="14">
        <v>2.1999999999999999E-2</v>
      </c>
      <c r="G3" s="14">
        <v>0.28499999999999998</v>
      </c>
      <c r="H3" s="14">
        <v>0.91300000000000003</v>
      </c>
      <c r="I3" s="14">
        <v>0.99299999999999999</v>
      </c>
      <c r="J3" s="14">
        <v>0.128</v>
      </c>
      <c r="K3" s="14">
        <v>1.55</v>
      </c>
      <c r="L3" s="14">
        <v>28.9</v>
      </c>
      <c r="M3" s="14">
        <v>18.3</v>
      </c>
      <c r="N3" s="14">
        <v>7.75</v>
      </c>
      <c r="O3" s="14">
        <v>35.200000000000003</v>
      </c>
      <c r="P3" s="14">
        <v>7.06</v>
      </c>
      <c r="Q3" s="14">
        <v>23.6</v>
      </c>
      <c r="R3" s="14">
        <v>22.4</v>
      </c>
      <c r="S3" s="14">
        <v>5.94</v>
      </c>
      <c r="T3" s="14">
        <v>10.199999999999999</v>
      </c>
      <c r="U3" s="14">
        <v>26.5</v>
      </c>
      <c r="V3" s="14">
        <v>30</v>
      </c>
      <c r="W3" s="14">
        <v>8.52</v>
      </c>
      <c r="X3" s="14">
        <v>8</v>
      </c>
      <c r="Y3" s="14">
        <v>22.5</v>
      </c>
      <c r="Z3" s="14">
        <v>27.3</v>
      </c>
      <c r="AA3" s="14">
        <v>21.9</v>
      </c>
      <c r="AB3" s="14">
        <v>23.6</v>
      </c>
      <c r="AC3" s="14">
        <v>24.4</v>
      </c>
      <c r="AD3" s="14">
        <v>16.399999999999999</v>
      </c>
      <c r="AE3" s="14">
        <v>26.1</v>
      </c>
      <c r="AF3" s="14">
        <v>22.4</v>
      </c>
      <c r="AG3" s="14">
        <v>31.2</v>
      </c>
      <c r="AH3" s="14"/>
      <c r="AI3" s="14"/>
    </row>
    <row r="4" spans="1:40" s="7" customFormat="1" x14ac:dyDescent="0.25">
      <c r="A4" s="15" t="s">
        <v>17</v>
      </c>
      <c r="B4" s="10">
        <v>0.81</v>
      </c>
      <c r="C4" s="10">
        <v>11.4</v>
      </c>
      <c r="D4" s="10">
        <v>0</v>
      </c>
      <c r="E4" s="10">
        <v>0.13</v>
      </c>
      <c r="F4" s="10">
        <v>0</v>
      </c>
      <c r="G4" s="10">
        <v>0.47</v>
      </c>
      <c r="H4" s="10">
        <v>1.86</v>
      </c>
      <c r="I4" s="10">
        <v>3.21</v>
      </c>
      <c r="J4" s="10">
        <v>0.14000000000000001</v>
      </c>
      <c r="K4" s="10">
        <v>3.05</v>
      </c>
      <c r="L4" s="10">
        <v>42.9</v>
      </c>
      <c r="M4" s="10">
        <v>18.2</v>
      </c>
      <c r="N4" s="10">
        <v>23</v>
      </c>
      <c r="O4" s="10">
        <v>28.2</v>
      </c>
      <c r="P4" s="10">
        <v>22.9</v>
      </c>
      <c r="Q4" s="10">
        <v>90.3</v>
      </c>
      <c r="R4" s="10">
        <v>96.2</v>
      </c>
      <c r="S4" s="10">
        <v>24.5</v>
      </c>
      <c r="T4" s="10">
        <v>40.9</v>
      </c>
      <c r="U4" s="10">
        <v>70.400000000000006</v>
      </c>
      <c r="V4" s="10">
        <v>39.9</v>
      </c>
      <c r="W4" s="10">
        <v>13.2</v>
      </c>
      <c r="X4" s="10">
        <v>25.4</v>
      </c>
      <c r="Y4" s="10">
        <v>87.7</v>
      </c>
      <c r="Z4" s="10">
        <v>64.599999999999994</v>
      </c>
      <c r="AA4" s="10">
        <v>97.4</v>
      </c>
      <c r="AB4" s="10">
        <v>76.3</v>
      </c>
      <c r="AC4" s="10">
        <v>95.3</v>
      </c>
      <c r="AD4" s="10">
        <v>42.5</v>
      </c>
      <c r="AE4" s="10">
        <v>57.1</v>
      </c>
      <c r="AF4" s="10">
        <v>93.2</v>
      </c>
      <c r="AG4" s="10">
        <v>48.4</v>
      </c>
      <c r="AH4" s="10"/>
      <c r="AI4" s="10">
        <f>SUM(C4:AG4)</f>
        <v>1218.76</v>
      </c>
      <c r="AJ4" s="16">
        <f>AVERAGE(C4:AG4)</f>
        <v>39.314838709677417</v>
      </c>
      <c r="AK4" s="17"/>
    </row>
    <row r="5" spans="1:40" x14ac:dyDescent="0.25">
      <c r="A5" s="13" t="s">
        <v>23</v>
      </c>
      <c r="B5" s="27">
        <f t="shared" ref="B5:AG5" si="0">B6+$A$6</f>
        <v>295416</v>
      </c>
      <c r="C5" s="27">
        <f t="shared" si="0"/>
        <v>295427</v>
      </c>
      <c r="D5" s="27">
        <f t="shared" si="0"/>
        <v>295427</v>
      </c>
      <c r="E5" s="27">
        <f t="shared" si="0"/>
        <v>295428</v>
      </c>
      <c r="F5" s="27">
        <f t="shared" si="0"/>
        <v>295428</v>
      </c>
      <c r="G5" s="27">
        <f t="shared" si="0"/>
        <v>295428</v>
      </c>
      <c r="H5" s="27">
        <f t="shared" si="0"/>
        <v>295430</v>
      </c>
      <c r="I5" s="27">
        <f t="shared" si="0"/>
        <v>295433</v>
      </c>
      <c r="J5" s="27">
        <f t="shared" si="0"/>
        <v>295433</v>
      </c>
      <c r="K5" s="27">
        <f t="shared" si="0"/>
        <v>295436</v>
      </c>
      <c r="L5" s="27">
        <f t="shared" si="0"/>
        <v>295479</v>
      </c>
      <c r="M5" s="27">
        <f t="shared" si="0"/>
        <v>295497</v>
      </c>
      <c r="N5" s="27">
        <f t="shared" si="0"/>
        <v>295520</v>
      </c>
      <c r="O5" s="27">
        <f t="shared" si="0"/>
        <v>295549</v>
      </c>
      <c r="P5" s="27">
        <f t="shared" si="0"/>
        <v>295572</v>
      </c>
      <c r="Q5" s="27">
        <f t="shared" si="0"/>
        <v>295662</v>
      </c>
      <c r="R5" s="27">
        <f t="shared" si="0"/>
        <v>295758</v>
      </c>
      <c r="S5" s="27">
        <f t="shared" si="0"/>
        <v>295783</v>
      </c>
      <c r="T5" s="27">
        <f t="shared" si="0"/>
        <v>295823</v>
      </c>
      <c r="U5" s="27">
        <f t="shared" si="0"/>
        <v>295894</v>
      </c>
      <c r="V5" s="27">
        <f t="shared" si="0"/>
        <v>295934</v>
      </c>
      <c r="W5" s="27">
        <f t="shared" si="0"/>
        <v>295947</v>
      </c>
      <c r="X5" s="27">
        <f t="shared" si="0"/>
        <v>295972</v>
      </c>
      <c r="Y5" s="27">
        <f t="shared" si="0"/>
        <v>296060</v>
      </c>
      <c r="Z5" s="27">
        <f t="shared" si="0"/>
        <v>296125</v>
      </c>
      <c r="AA5" s="27">
        <f t="shared" si="0"/>
        <v>296222</v>
      </c>
      <c r="AB5" s="27">
        <f t="shared" si="0"/>
        <v>296298</v>
      </c>
      <c r="AC5" s="27">
        <f t="shared" si="0"/>
        <v>296393</v>
      </c>
      <c r="AD5" s="27">
        <f t="shared" si="0"/>
        <v>296436</v>
      </c>
      <c r="AE5" s="27">
        <f t="shared" si="0"/>
        <v>296493</v>
      </c>
      <c r="AF5" s="27">
        <f t="shared" si="0"/>
        <v>296586</v>
      </c>
      <c r="AG5" s="27">
        <f t="shared" si="0"/>
        <v>296635</v>
      </c>
      <c r="AI5" s="12">
        <f>MAX(C5:AG5)-B5</f>
        <v>1219</v>
      </c>
    </row>
    <row r="6" spans="1:40" x14ac:dyDescent="0.25">
      <c r="A6" s="13">
        <v>150691</v>
      </c>
      <c r="B6" s="27">
        <v>144725</v>
      </c>
      <c r="C6" s="12">
        <v>144736</v>
      </c>
      <c r="D6" s="12">
        <v>144736</v>
      </c>
      <c r="E6" s="12">
        <v>144737</v>
      </c>
      <c r="F6" s="12">
        <v>144737</v>
      </c>
      <c r="G6" s="12">
        <v>144737</v>
      </c>
      <c r="H6" s="27">
        <v>144739</v>
      </c>
      <c r="I6" s="27">
        <v>144742</v>
      </c>
      <c r="J6" s="27">
        <v>144742</v>
      </c>
      <c r="K6" s="27">
        <v>144745</v>
      </c>
      <c r="L6" s="27">
        <v>144788</v>
      </c>
      <c r="M6" s="27">
        <v>144806</v>
      </c>
      <c r="N6" s="27">
        <v>144829</v>
      </c>
      <c r="O6" s="27">
        <v>144858</v>
      </c>
      <c r="P6" s="27">
        <v>144881</v>
      </c>
      <c r="Q6" s="27">
        <v>144971</v>
      </c>
      <c r="R6" s="27">
        <v>145067</v>
      </c>
      <c r="S6" s="27">
        <v>145092</v>
      </c>
      <c r="T6" s="27">
        <v>145132</v>
      </c>
      <c r="U6" s="27">
        <v>145203</v>
      </c>
      <c r="V6" s="27">
        <v>145243</v>
      </c>
      <c r="W6" s="27">
        <v>145256</v>
      </c>
      <c r="X6" s="27">
        <v>145281</v>
      </c>
      <c r="Y6" s="27">
        <v>145369</v>
      </c>
      <c r="Z6" s="27">
        <v>145434</v>
      </c>
      <c r="AA6" s="27">
        <v>145531</v>
      </c>
      <c r="AB6" s="27">
        <v>145607</v>
      </c>
      <c r="AC6" s="27">
        <v>145702</v>
      </c>
      <c r="AD6" s="27">
        <v>145745</v>
      </c>
      <c r="AE6" s="27">
        <v>145802</v>
      </c>
      <c r="AF6" s="27">
        <v>145895</v>
      </c>
      <c r="AG6" s="12">
        <v>145944</v>
      </c>
    </row>
    <row r="7" spans="1:40" x14ac:dyDescent="0.25">
      <c r="B7" s="30"/>
      <c r="C7" s="30">
        <f>C5-$B$5-SUM($C$4:C4)</f>
        <v>-0.40000000000000036</v>
      </c>
      <c r="D7" s="30">
        <f>D5-$B$5-SUM($C$4:D4)</f>
        <v>-0.40000000000000036</v>
      </c>
      <c r="E7" s="30">
        <f>E5-$B$5-SUM($C$4:E4)</f>
        <v>0.46999999999999886</v>
      </c>
      <c r="F7" s="30">
        <f>F5-$B$5-SUM($C$4:F4)</f>
        <v>0.46999999999999886</v>
      </c>
      <c r="G7" s="30">
        <f>G5-$B$5-SUM($C$4:G4)</f>
        <v>0</v>
      </c>
      <c r="H7" s="30">
        <f>H5-$B$5-SUM($C$4:H4)</f>
        <v>0.13999999999999879</v>
      </c>
      <c r="I7" s="30">
        <f>I5-$B$5-SUM($C$4:I4)</f>
        <v>-7.0000000000000284E-2</v>
      </c>
      <c r="J7" s="30">
        <f>J5-$B$5-SUM($C$4:J4)</f>
        <v>-0.21000000000000085</v>
      </c>
      <c r="K7" s="30">
        <f>K5-$B$5-SUM($C$4:K4)</f>
        <v>-0.26000000000000156</v>
      </c>
      <c r="L7" s="30">
        <f>L5-$B$5-SUM($C$4:L4)</f>
        <v>-0.15999999999999659</v>
      </c>
      <c r="M7" s="30">
        <f>M5-$B$5-SUM($C$4:M4)</f>
        <v>-0.35999999999999943</v>
      </c>
      <c r="N7" s="30">
        <f>N5-$B$5-SUM($C$4:N4)</f>
        <v>-0.35999999999999943</v>
      </c>
      <c r="O7" s="30">
        <f>O5-$B$5-SUM($C$4:O4)</f>
        <v>0.43999999999999773</v>
      </c>
      <c r="P7" s="30">
        <f>P5-$B$5-SUM($C$4:P4)</f>
        <v>0.53999999999999204</v>
      </c>
      <c r="Q7" s="30">
        <f>Q5-$B$5-SUM($C$4:Q4)</f>
        <v>0.24000000000000909</v>
      </c>
      <c r="R7" s="30">
        <f>R5-$B$5-SUM($C$4:R4)</f>
        <v>4.0000000000020464E-2</v>
      </c>
      <c r="S7" s="30">
        <f>S5-$B$5-SUM($C$4:S4)</f>
        <v>0.54000000000002046</v>
      </c>
      <c r="T7" s="30">
        <f>T5-$B$5-SUM($C$4:T4)</f>
        <v>-0.3599999999999568</v>
      </c>
      <c r="U7" s="30">
        <f>U5-$B$5-SUM($C$4:U4)</f>
        <v>0.24000000000000909</v>
      </c>
      <c r="V7" s="30">
        <f>V5-$B$5-SUM($C$4:V4)</f>
        <v>0.34000000000003183</v>
      </c>
      <c r="W7" s="30">
        <f>W5-$B$5-SUM($C$4:W4)</f>
        <v>0.13999999999998636</v>
      </c>
      <c r="X7" s="30">
        <f>X5-$B$5-SUM($C$4:X4)</f>
        <v>-0.25999999999999091</v>
      </c>
      <c r="Y7" s="30">
        <f>Y5-$B$5-SUM($C$4:Y4)</f>
        <v>3.999999999996362E-2</v>
      </c>
      <c r="Z7" s="30">
        <f>Z5-$B$5-SUM($C$4:Z4)</f>
        <v>0.43999999999994088</v>
      </c>
      <c r="AA7" s="30">
        <f>AA5-$B$5-SUM($C$4:AA4)</f>
        <v>3.999999999996362E-2</v>
      </c>
      <c r="AB7" s="30">
        <f>AB5-$B$5-SUM($C$4:AB4)</f>
        <v>-0.25999999999999091</v>
      </c>
      <c r="AC7" s="30">
        <f>AC5-$B$5-SUM($C$4:AC4)</f>
        <v>-0.55999999999994543</v>
      </c>
      <c r="AD7" s="30">
        <f>AD5-$B$5-SUM($C$4:AD4)</f>
        <v>-5.999999999994543E-2</v>
      </c>
      <c r="AE7" s="30">
        <f>AE5-$B$5-SUM($C$4:AE4)</f>
        <v>-0.15999999999985448</v>
      </c>
      <c r="AF7" s="30">
        <f>AF5-$B$5-SUM($C$4:AF4)</f>
        <v>-0.35999999999989996</v>
      </c>
      <c r="AG7" s="30">
        <f>AG5-$B$5-SUM($C$4:AG4)</f>
        <v>0.24000000000000909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2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31.2</v>
      </c>
      <c r="C3" s="14">
        <v>30.2</v>
      </c>
      <c r="D3" s="14">
        <v>12</v>
      </c>
      <c r="E3" s="14">
        <v>32.1</v>
      </c>
      <c r="F3" s="14">
        <v>33</v>
      </c>
      <c r="G3" s="14">
        <v>4.5599999999999996</v>
      </c>
      <c r="H3" s="14">
        <v>9</v>
      </c>
      <c r="I3" s="14">
        <v>22.9</v>
      </c>
      <c r="J3" s="14">
        <v>0.78100000000000003</v>
      </c>
      <c r="K3" s="14">
        <v>5.0199999999999996</v>
      </c>
      <c r="L3" s="14">
        <v>14.1</v>
      </c>
      <c r="M3" s="14">
        <v>6.27</v>
      </c>
      <c r="N3" s="14">
        <v>13.2</v>
      </c>
      <c r="O3" s="14">
        <v>25.6</v>
      </c>
      <c r="P3" s="14">
        <v>30.1</v>
      </c>
      <c r="Q3" s="14">
        <v>37.700000000000003</v>
      </c>
      <c r="R3" s="14">
        <v>39.1</v>
      </c>
      <c r="S3" s="14">
        <v>25.1</v>
      </c>
      <c r="T3" s="14">
        <v>10</v>
      </c>
      <c r="U3" s="14">
        <v>0.93600000000000005</v>
      </c>
      <c r="V3" s="14">
        <v>0.91200000000000003</v>
      </c>
      <c r="W3" s="14">
        <v>0.97199999999999998</v>
      </c>
      <c r="X3" s="14">
        <v>2.11</v>
      </c>
      <c r="Y3" s="14">
        <v>35.4</v>
      </c>
      <c r="Z3" s="14">
        <v>20.3</v>
      </c>
      <c r="AA3" s="14">
        <v>30.7</v>
      </c>
      <c r="AB3" s="14">
        <v>15.1</v>
      </c>
      <c r="AC3" s="14">
        <v>36</v>
      </c>
      <c r="AD3" s="14">
        <v>28</v>
      </c>
      <c r="AE3" s="14">
        <v>28.3</v>
      </c>
      <c r="AF3" s="14">
        <v>30.3</v>
      </c>
      <c r="AG3" s="14">
        <v>32.299999999999997</v>
      </c>
      <c r="AH3" s="14"/>
      <c r="AI3" s="14"/>
    </row>
    <row r="4" spans="1:40" s="7" customFormat="1" x14ac:dyDescent="0.25">
      <c r="A4" s="15" t="s">
        <v>17</v>
      </c>
      <c r="B4" s="10">
        <v>48.4</v>
      </c>
      <c r="C4" s="10">
        <v>88.4</v>
      </c>
      <c r="D4" s="10">
        <v>33.1</v>
      </c>
      <c r="E4" s="10">
        <v>74.099999999999994</v>
      </c>
      <c r="F4" s="10">
        <v>77.900000000000006</v>
      </c>
      <c r="G4" s="10">
        <v>14.8</v>
      </c>
      <c r="H4" s="10">
        <v>19.3</v>
      </c>
      <c r="I4" s="10">
        <v>53.9</v>
      </c>
      <c r="J4" s="10">
        <v>3.63</v>
      </c>
      <c r="K4" s="10">
        <v>18.8</v>
      </c>
      <c r="L4" s="10">
        <v>26</v>
      </c>
      <c r="M4" s="10">
        <v>25.1</v>
      </c>
      <c r="N4" s="10">
        <v>46.9</v>
      </c>
      <c r="O4" s="10">
        <v>62.8</v>
      </c>
      <c r="P4" s="10">
        <v>49.1</v>
      </c>
      <c r="Q4" s="10">
        <v>35.5</v>
      </c>
      <c r="R4" s="10">
        <v>100</v>
      </c>
      <c r="S4" s="10">
        <v>42.2</v>
      </c>
      <c r="T4" s="10">
        <v>30.3</v>
      </c>
      <c r="U4" s="10">
        <v>2.29</v>
      </c>
      <c r="V4" s="10">
        <v>3.94</v>
      </c>
      <c r="W4" s="10">
        <v>3.07</v>
      </c>
      <c r="X4" s="10">
        <v>1.68</v>
      </c>
      <c r="Y4" s="10">
        <v>70.599999999999994</v>
      </c>
      <c r="Z4" s="10">
        <v>56.9</v>
      </c>
      <c r="AA4" s="10">
        <v>115</v>
      </c>
      <c r="AB4" s="10">
        <v>34.700000000000003</v>
      </c>
      <c r="AC4" s="10">
        <v>137</v>
      </c>
      <c r="AD4" s="10">
        <v>129</v>
      </c>
      <c r="AE4" s="10">
        <v>125</v>
      </c>
      <c r="AF4" s="10">
        <v>105</v>
      </c>
      <c r="AG4" s="10">
        <v>123</v>
      </c>
      <c r="AH4" s="10"/>
      <c r="AI4" s="10">
        <f>SUM(C4:AG4)</f>
        <v>1709.01</v>
      </c>
      <c r="AJ4" s="16">
        <f>AVERAGE(C4:AG4)</f>
        <v>55.129354838709681</v>
      </c>
      <c r="AK4" s="17"/>
    </row>
    <row r="5" spans="1:40" x14ac:dyDescent="0.25">
      <c r="A5" s="13" t="s">
        <v>23</v>
      </c>
      <c r="B5" s="27">
        <f t="shared" ref="B5:AG5" si="0">B6+$A$6</f>
        <v>296635</v>
      </c>
      <c r="C5" s="27">
        <f t="shared" si="0"/>
        <v>296723</v>
      </c>
      <c r="D5" s="27">
        <f t="shared" si="0"/>
        <v>296756</v>
      </c>
      <c r="E5" s="27">
        <f t="shared" si="0"/>
        <v>296830</v>
      </c>
      <c r="F5" s="27">
        <f t="shared" si="0"/>
        <v>296908</v>
      </c>
      <c r="G5" s="27">
        <f t="shared" si="0"/>
        <v>296923</v>
      </c>
      <c r="H5" s="27">
        <f t="shared" si="0"/>
        <v>296942</v>
      </c>
      <c r="I5" s="27">
        <f t="shared" si="0"/>
        <v>296996</v>
      </c>
      <c r="J5" s="27">
        <f t="shared" si="0"/>
        <v>297000</v>
      </c>
      <c r="K5" s="27">
        <f t="shared" si="0"/>
        <v>297019</v>
      </c>
      <c r="L5" s="27">
        <f t="shared" si="0"/>
        <v>297045</v>
      </c>
      <c r="M5" s="27">
        <f t="shared" si="0"/>
        <v>297070</v>
      </c>
      <c r="N5" s="27">
        <f t="shared" si="0"/>
        <v>297117</v>
      </c>
      <c r="O5" s="27">
        <f t="shared" si="0"/>
        <v>297179</v>
      </c>
      <c r="P5" s="27">
        <f t="shared" si="0"/>
        <v>297229</v>
      </c>
      <c r="Q5" s="27">
        <f t="shared" si="0"/>
        <v>297264</v>
      </c>
      <c r="R5" s="27">
        <f t="shared" si="0"/>
        <v>297364</v>
      </c>
      <c r="S5" s="27">
        <f t="shared" si="0"/>
        <v>297406</v>
      </c>
      <c r="T5" s="27">
        <f t="shared" si="0"/>
        <v>297437</v>
      </c>
      <c r="U5" s="27">
        <f t="shared" si="0"/>
        <v>297439</v>
      </c>
      <c r="V5" s="27">
        <f t="shared" si="0"/>
        <v>297443</v>
      </c>
      <c r="W5" s="27">
        <f t="shared" si="0"/>
        <v>297446</v>
      </c>
      <c r="X5" s="27">
        <f t="shared" si="0"/>
        <v>297448</v>
      </c>
      <c r="Y5" s="27">
        <f t="shared" si="0"/>
        <v>297518</v>
      </c>
      <c r="Z5" s="27">
        <f t="shared" si="0"/>
        <v>297575</v>
      </c>
      <c r="AA5" s="27">
        <f t="shared" si="0"/>
        <v>297690</v>
      </c>
      <c r="AB5" s="27">
        <f t="shared" si="0"/>
        <v>297725</v>
      </c>
      <c r="AC5" s="27">
        <f t="shared" si="0"/>
        <v>297862</v>
      </c>
      <c r="AD5" s="27">
        <f t="shared" si="0"/>
        <v>297991</v>
      </c>
      <c r="AE5" s="27">
        <f t="shared" si="0"/>
        <v>298116</v>
      </c>
      <c r="AF5" s="27">
        <f t="shared" si="0"/>
        <v>298221</v>
      </c>
      <c r="AG5" s="27">
        <f t="shared" si="0"/>
        <v>298344</v>
      </c>
      <c r="AI5" s="12">
        <f>MAX(C5:AG5)-B5</f>
        <v>1709</v>
      </c>
    </row>
    <row r="6" spans="1:40" x14ac:dyDescent="0.25">
      <c r="A6" s="13">
        <v>150691</v>
      </c>
      <c r="B6" s="12">
        <v>145944</v>
      </c>
      <c r="C6" s="12">
        <v>146032</v>
      </c>
      <c r="D6" s="12">
        <v>146065</v>
      </c>
      <c r="E6" s="12">
        <v>146139</v>
      </c>
      <c r="F6" s="12">
        <v>146217</v>
      </c>
      <c r="G6" s="12">
        <v>146232</v>
      </c>
      <c r="H6" s="27">
        <v>146251</v>
      </c>
      <c r="I6" s="27">
        <v>146305</v>
      </c>
      <c r="J6" s="27">
        <v>146309</v>
      </c>
      <c r="K6" s="27">
        <v>146328</v>
      </c>
      <c r="L6" s="27">
        <v>146354</v>
      </c>
      <c r="M6" s="27">
        <v>146379</v>
      </c>
      <c r="N6" s="27">
        <v>146426</v>
      </c>
      <c r="O6" s="27">
        <v>146488</v>
      </c>
      <c r="P6" s="27">
        <v>146538</v>
      </c>
      <c r="Q6" s="27">
        <v>146573</v>
      </c>
      <c r="R6" s="27">
        <v>146673</v>
      </c>
      <c r="S6" s="27">
        <v>146715</v>
      </c>
      <c r="T6" s="27">
        <v>146746</v>
      </c>
      <c r="U6" s="27">
        <v>146748</v>
      </c>
      <c r="V6" s="27">
        <v>146752</v>
      </c>
      <c r="W6" s="27">
        <v>146755</v>
      </c>
      <c r="X6" s="27">
        <v>146757</v>
      </c>
      <c r="Y6" s="27">
        <v>146827</v>
      </c>
      <c r="Z6" s="27">
        <v>146884</v>
      </c>
      <c r="AA6" s="27">
        <v>146999</v>
      </c>
      <c r="AB6" s="27">
        <v>147034</v>
      </c>
      <c r="AC6" s="27">
        <v>147171</v>
      </c>
      <c r="AD6" s="27">
        <v>147300</v>
      </c>
      <c r="AE6" s="27">
        <v>147425</v>
      </c>
      <c r="AF6" s="27">
        <v>147530</v>
      </c>
      <c r="AG6" s="12">
        <v>147653</v>
      </c>
    </row>
    <row r="7" spans="1:40" x14ac:dyDescent="0.25">
      <c r="B7" s="30"/>
      <c r="C7" s="30">
        <f>C5-$B$5-SUM($C$4:C4)</f>
        <v>-0.40000000000000568</v>
      </c>
      <c r="D7" s="30">
        <f>D5-$B$5-SUM($C$4:D4)</f>
        <v>-0.5</v>
      </c>
      <c r="E7" s="30">
        <f>E5-$B$5-SUM($C$4:E4)</f>
        <v>-0.59999999999999432</v>
      </c>
      <c r="F7" s="30">
        <f>F5-$B$5-SUM($C$4:F4)</f>
        <v>-0.5</v>
      </c>
      <c r="G7" s="30">
        <f>G5-$B$5-SUM($C$4:G4)</f>
        <v>-0.30000000000001137</v>
      </c>
      <c r="H7" s="30">
        <f>H5-$B$5-SUM($C$4:H4)</f>
        <v>-0.60000000000002274</v>
      </c>
      <c r="I7" s="30">
        <f>I5-$B$5-SUM($C$4:I4)</f>
        <v>-0.5</v>
      </c>
      <c r="J7" s="30">
        <f>J5-$B$5-SUM($C$4:J4)</f>
        <v>-0.12999999999999545</v>
      </c>
      <c r="K7" s="30">
        <f>K5-$B$5-SUM($C$4:K4)</f>
        <v>6.9999999999993179E-2</v>
      </c>
      <c r="L7" s="30">
        <f>L5-$B$5-SUM($C$4:L4)</f>
        <v>6.9999999999993179E-2</v>
      </c>
      <c r="M7" s="30">
        <f>M5-$B$5-SUM($C$4:M4)</f>
        <v>-3.0000000000029559E-2</v>
      </c>
      <c r="N7" s="30">
        <f>N5-$B$5-SUM($C$4:N4)</f>
        <v>6.9999999999993179E-2</v>
      </c>
      <c r="O7" s="30">
        <f>O5-$B$5-SUM($C$4:O4)</f>
        <v>-0.73000000000001819</v>
      </c>
      <c r="P7" s="30">
        <f>P5-$B$5-SUM($C$4:P4)</f>
        <v>0.16999999999995907</v>
      </c>
      <c r="Q7" s="30">
        <f>Q5-$B$5-SUM($C$4:Q4)</f>
        <v>-0.33000000000004093</v>
      </c>
      <c r="R7" s="30">
        <f>R5-$B$5-SUM($C$4:R4)</f>
        <v>-0.33000000000004093</v>
      </c>
      <c r="S7" s="30">
        <f>S5-$B$5-SUM($C$4:S4)</f>
        <v>-0.5300000000000864</v>
      </c>
      <c r="T7" s="30">
        <f>T5-$B$5-SUM($C$4:T4)</f>
        <v>0.16999999999995907</v>
      </c>
      <c r="U7" s="30">
        <f>U5-$B$5-SUM($C$4:U4)</f>
        <v>-0.12000000000000455</v>
      </c>
      <c r="V7" s="30">
        <f>V5-$B$5-SUM($C$4:V4)</f>
        <v>-6.0000000000059117E-2</v>
      </c>
      <c r="W7" s="30">
        <f>W5-$B$5-SUM($C$4:W4)</f>
        <v>-0.13000000000010914</v>
      </c>
      <c r="X7" s="30">
        <f>X5-$B$5-SUM($C$4:X4)</f>
        <v>0.18999999999994088</v>
      </c>
      <c r="Y7" s="30">
        <f>Y5-$B$5-SUM($C$4:Y4)</f>
        <v>-0.41000000000008185</v>
      </c>
      <c r="Z7" s="30">
        <f>Z5-$B$5-SUM($C$4:Z4)</f>
        <v>-0.31000000000005912</v>
      </c>
      <c r="AA7" s="30">
        <f>AA5-$B$5-SUM($C$4:AA4)</f>
        <v>-0.30999999999994543</v>
      </c>
      <c r="AB7" s="30">
        <f>AB5-$B$5-SUM($C$4:AB4)</f>
        <v>-9.9999999999909051E-3</v>
      </c>
      <c r="AC7" s="30">
        <f>AC5-$B$5-SUM($C$4:AC4)</f>
        <v>-9.9999999999909051E-3</v>
      </c>
      <c r="AD7" s="30">
        <f>AD5-$B$5-SUM($C$4:AD4)</f>
        <v>-9.9999999999909051E-3</v>
      </c>
      <c r="AE7" s="30">
        <f>AE5-$B$5-SUM($C$4:AE4)</f>
        <v>-9.9999999999909051E-3</v>
      </c>
      <c r="AF7" s="30">
        <f>AF5-$B$5-SUM($C$4:AF4)</f>
        <v>-9.9999999999909051E-3</v>
      </c>
      <c r="AG7" s="30">
        <f>AG5-$B$5-SUM($C$4:AG4)</f>
        <v>-9.9999999999909051E-3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2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>
      <selection activeCell="AE7" sqref="AE7"/>
    </sheetView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32.299999999999997</v>
      </c>
      <c r="C3" s="14">
        <v>7.24</v>
      </c>
      <c r="D3" s="14">
        <v>28.3</v>
      </c>
      <c r="E3" s="14">
        <v>29.1</v>
      </c>
      <c r="F3" s="14">
        <v>30.2</v>
      </c>
      <c r="G3" s="14">
        <v>31.2</v>
      </c>
      <c r="H3" s="14">
        <v>29.3</v>
      </c>
      <c r="I3" s="14">
        <v>43.1</v>
      </c>
      <c r="J3" s="14">
        <v>31.2</v>
      </c>
      <c r="K3" s="14">
        <v>10.6</v>
      </c>
      <c r="L3" s="14">
        <v>29.9</v>
      </c>
      <c r="M3" s="14">
        <v>45.8</v>
      </c>
      <c r="N3" s="14">
        <v>46.4</v>
      </c>
      <c r="O3" s="14">
        <v>32.9</v>
      </c>
      <c r="P3" s="14">
        <v>40.200000000000003</v>
      </c>
      <c r="Q3" s="14">
        <v>30.3</v>
      </c>
      <c r="R3" s="14">
        <v>32.9</v>
      </c>
      <c r="S3" s="14">
        <v>45.8</v>
      </c>
      <c r="T3" s="14">
        <v>23.6</v>
      </c>
      <c r="U3" s="14">
        <v>48.5</v>
      </c>
      <c r="V3" s="14">
        <v>45.4</v>
      </c>
      <c r="W3" s="14">
        <v>27.6</v>
      </c>
      <c r="X3" s="14">
        <v>10.5</v>
      </c>
      <c r="Y3" s="14">
        <v>39.1</v>
      </c>
      <c r="Z3" s="14">
        <v>47.3</v>
      </c>
      <c r="AA3" s="14">
        <v>42.2</v>
      </c>
      <c r="AB3" s="14">
        <v>17.399999999999999</v>
      </c>
      <c r="AC3" s="14">
        <v>19.3</v>
      </c>
      <c r="AD3" s="14">
        <v>21.6</v>
      </c>
      <c r="AE3" s="14">
        <v>44.4</v>
      </c>
      <c r="AF3" s="14"/>
      <c r="AG3" s="14"/>
      <c r="AH3" s="14"/>
      <c r="AI3" s="14"/>
    </row>
    <row r="4" spans="1:40" s="7" customFormat="1" x14ac:dyDescent="0.25">
      <c r="A4" s="15" t="s">
        <v>17</v>
      </c>
      <c r="B4" s="10">
        <v>123</v>
      </c>
      <c r="C4" s="10">
        <v>22.8</v>
      </c>
      <c r="D4" s="10">
        <v>63.6</v>
      </c>
      <c r="E4" s="10">
        <v>157</v>
      </c>
      <c r="F4" s="10">
        <v>159</v>
      </c>
      <c r="G4" s="10">
        <v>154</v>
      </c>
      <c r="H4" s="10">
        <v>145</v>
      </c>
      <c r="I4" s="10">
        <v>130</v>
      </c>
      <c r="J4" s="10">
        <v>84.8</v>
      </c>
      <c r="K4" s="10">
        <v>37</v>
      </c>
      <c r="L4" s="10">
        <v>56.2</v>
      </c>
      <c r="M4" s="10">
        <v>106</v>
      </c>
      <c r="N4" s="10">
        <v>107</v>
      </c>
      <c r="O4" s="10">
        <v>184</v>
      </c>
      <c r="P4" s="10">
        <v>120</v>
      </c>
      <c r="Q4" s="10">
        <v>116</v>
      </c>
      <c r="R4" s="10">
        <v>171</v>
      </c>
      <c r="S4" s="10">
        <v>121</v>
      </c>
      <c r="T4" s="10">
        <v>90.8</v>
      </c>
      <c r="U4" s="10">
        <v>79.2</v>
      </c>
      <c r="V4" s="10">
        <v>114</v>
      </c>
      <c r="W4" s="10">
        <v>138</v>
      </c>
      <c r="X4" s="10">
        <v>34</v>
      </c>
      <c r="Y4" s="10">
        <v>218</v>
      </c>
      <c r="Z4" s="10">
        <v>159</v>
      </c>
      <c r="AA4" s="10">
        <v>217</v>
      </c>
      <c r="AB4" s="10">
        <v>77</v>
      </c>
      <c r="AC4" s="10">
        <v>44.1</v>
      </c>
      <c r="AD4" s="10">
        <v>41.4</v>
      </c>
      <c r="AE4" s="10">
        <v>183</v>
      </c>
      <c r="AF4" s="10"/>
      <c r="AG4" s="10"/>
      <c r="AH4" s="10"/>
      <c r="AI4" s="10">
        <f>SUM(C4:AG4)</f>
        <v>3329.9</v>
      </c>
      <c r="AJ4" s="16">
        <f>AVERAGE(C4:AG4)</f>
        <v>114.82413793103449</v>
      </c>
      <c r="AK4" s="17"/>
    </row>
    <row r="5" spans="1:40" x14ac:dyDescent="0.25">
      <c r="A5" s="13" t="s">
        <v>23</v>
      </c>
      <c r="B5" s="27">
        <f t="shared" ref="B5:AG5" si="0">B6+$A$6</f>
        <v>298344</v>
      </c>
      <c r="C5" s="27">
        <f t="shared" si="0"/>
        <v>298366</v>
      </c>
      <c r="D5" s="27">
        <f t="shared" si="0"/>
        <v>298430</v>
      </c>
      <c r="E5" s="27">
        <f t="shared" si="0"/>
        <v>298587</v>
      </c>
      <c r="F5" s="27">
        <f t="shared" si="0"/>
        <v>298746</v>
      </c>
      <c r="G5" s="27">
        <f t="shared" si="0"/>
        <v>298901</v>
      </c>
      <c r="H5" s="27">
        <f t="shared" si="0"/>
        <v>299046</v>
      </c>
      <c r="I5" s="27">
        <f t="shared" si="0"/>
        <v>299176</v>
      </c>
      <c r="J5" s="27">
        <f t="shared" si="0"/>
        <v>299261</v>
      </c>
      <c r="K5" s="27">
        <f t="shared" si="0"/>
        <v>299298</v>
      </c>
      <c r="L5" s="27">
        <f t="shared" si="0"/>
        <v>299354</v>
      </c>
      <c r="M5" s="27">
        <f t="shared" si="0"/>
        <v>299461</v>
      </c>
      <c r="N5" s="27">
        <f t="shared" si="0"/>
        <v>299568</v>
      </c>
      <c r="O5" s="27">
        <f t="shared" si="0"/>
        <v>299752</v>
      </c>
      <c r="P5" s="27">
        <f t="shared" si="0"/>
        <v>299871</v>
      </c>
      <c r="Q5" s="27">
        <f t="shared" si="0"/>
        <v>299988</v>
      </c>
      <c r="R5" s="27">
        <f t="shared" si="0"/>
        <v>300159</v>
      </c>
      <c r="S5" s="27">
        <f t="shared" si="0"/>
        <v>300280</v>
      </c>
      <c r="T5" s="27">
        <f t="shared" si="0"/>
        <v>300371</v>
      </c>
      <c r="U5" s="27">
        <f t="shared" si="0"/>
        <v>300450</v>
      </c>
      <c r="V5" s="27">
        <f t="shared" si="0"/>
        <v>300564</v>
      </c>
      <c r="W5" s="27">
        <f t="shared" si="0"/>
        <v>300702</v>
      </c>
      <c r="X5" s="27">
        <f t="shared" si="0"/>
        <v>300736</v>
      </c>
      <c r="Y5" s="27">
        <f t="shared" si="0"/>
        <v>300954</v>
      </c>
      <c r="Z5" s="27">
        <f t="shared" si="0"/>
        <v>301112</v>
      </c>
      <c r="AA5" s="27">
        <f t="shared" si="0"/>
        <v>301329</v>
      </c>
      <c r="AB5" s="27">
        <f t="shared" si="0"/>
        <v>301406</v>
      </c>
      <c r="AC5" s="27">
        <f t="shared" si="0"/>
        <v>301450</v>
      </c>
      <c r="AD5" s="27">
        <f t="shared" si="0"/>
        <v>301492</v>
      </c>
      <c r="AE5" s="27">
        <f t="shared" si="0"/>
        <v>301675</v>
      </c>
      <c r="AF5" s="27">
        <f t="shared" si="0"/>
        <v>150691</v>
      </c>
      <c r="AG5" s="27">
        <f t="shared" si="0"/>
        <v>150691</v>
      </c>
      <c r="AI5" s="12">
        <f>MAX(C5:AG5)-B5</f>
        <v>3331</v>
      </c>
    </row>
    <row r="6" spans="1:40" x14ac:dyDescent="0.25">
      <c r="A6" s="13">
        <v>150691</v>
      </c>
      <c r="B6" s="12">
        <v>147653</v>
      </c>
      <c r="C6" s="12">
        <v>147675</v>
      </c>
      <c r="D6" s="12">
        <v>147739</v>
      </c>
      <c r="E6" s="12">
        <v>147896</v>
      </c>
      <c r="F6" s="12">
        <v>148055</v>
      </c>
      <c r="G6" s="12">
        <v>148210</v>
      </c>
      <c r="H6" s="27">
        <v>148355</v>
      </c>
      <c r="I6" s="27">
        <v>148485</v>
      </c>
      <c r="J6" s="27">
        <v>148570</v>
      </c>
      <c r="K6" s="27">
        <v>148607</v>
      </c>
      <c r="L6" s="27">
        <v>148663</v>
      </c>
      <c r="M6" s="27">
        <v>148770</v>
      </c>
      <c r="N6" s="27">
        <v>148877</v>
      </c>
      <c r="O6" s="27">
        <v>149061</v>
      </c>
      <c r="P6" s="27">
        <v>149180</v>
      </c>
      <c r="Q6" s="27">
        <v>149297</v>
      </c>
      <c r="R6" s="27">
        <v>149468</v>
      </c>
      <c r="S6" s="27">
        <v>149589</v>
      </c>
      <c r="T6" s="27">
        <v>149680</v>
      </c>
      <c r="U6" s="27">
        <v>149759</v>
      </c>
      <c r="V6" s="27">
        <v>149873</v>
      </c>
      <c r="W6" s="27">
        <v>150011</v>
      </c>
      <c r="X6" s="27">
        <v>150045</v>
      </c>
      <c r="Y6" s="27">
        <v>150263</v>
      </c>
      <c r="Z6" s="27">
        <v>150421</v>
      </c>
      <c r="AA6" s="27">
        <v>150638</v>
      </c>
      <c r="AB6" s="27">
        <v>150715</v>
      </c>
      <c r="AC6" s="27">
        <v>150759</v>
      </c>
      <c r="AD6" s="27">
        <v>150801</v>
      </c>
      <c r="AE6" s="27">
        <v>150984</v>
      </c>
      <c r="AF6" s="27"/>
      <c r="AG6" s="12"/>
    </row>
    <row r="7" spans="1:40" x14ac:dyDescent="0.25">
      <c r="B7" s="30"/>
      <c r="C7" s="30">
        <f>C5-$B$5-SUM($C$4:C4)</f>
        <v>-0.80000000000000071</v>
      </c>
      <c r="D7" s="30">
        <f>D5-$B$5-SUM($C$4:D4)</f>
        <v>-0.40000000000000568</v>
      </c>
      <c r="E7" s="30">
        <f>E5-$B$5-SUM($C$4:E4)</f>
        <v>-0.40000000000000568</v>
      </c>
      <c r="F7" s="30">
        <f>F5-$B$5-SUM($C$4:F4)</f>
        <v>-0.39999999999997726</v>
      </c>
      <c r="G7" s="30">
        <f>G5-$B$5-SUM($C$4:G4)</f>
        <v>0.60000000000002274</v>
      </c>
      <c r="H7" s="30">
        <f>H5-$B$5-SUM($C$4:H4)</f>
        <v>0.60000000000002274</v>
      </c>
      <c r="I7" s="30">
        <f>I5-$B$5-SUM($C$4:I4)</f>
        <v>0.60000000000002274</v>
      </c>
      <c r="J7" s="30">
        <f>J5-$B$5-SUM($C$4:J4)</f>
        <v>0.80000000000006821</v>
      </c>
      <c r="K7" s="30">
        <f>K5-$B$5-SUM($C$4:K4)</f>
        <v>0.80000000000006821</v>
      </c>
      <c r="L7" s="30">
        <f>L5-$B$5-SUM($C$4:L4)</f>
        <v>0.60000000000002274</v>
      </c>
      <c r="M7" s="30">
        <f>M5-$B$5-SUM($C$4:M4)</f>
        <v>1.5999999999999091</v>
      </c>
      <c r="N7" s="30">
        <f>N5-$B$5-SUM($C$4:N4)</f>
        <v>1.5999999999999091</v>
      </c>
      <c r="O7" s="30">
        <f>O5-$B$5-SUM($C$4:O4)</f>
        <v>1.5999999999999091</v>
      </c>
      <c r="P7" s="30">
        <f>P5-$B$5-SUM($C$4:P4)</f>
        <v>0.59999999999990905</v>
      </c>
      <c r="Q7" s="30">
        <f>Q5-$B$5-SUM($C$4:Q4)</f>
        <v>1.5999999999999091</v>
      </c>
      <c r="R7" s="30">
        <f>R5-$B$5-SUM($C$4:R4)</f>
        <v>1.5999999999999091</v>
      </c>
      <c r="S7" s="30">
        <f>S5-$B$5-SUM($C$4:S4)</f>
        <v>1.5999999999999091</v>
      </c>
      <c r="T7" s="30">
        <f>T5-$B$5-SUM($C$4:T4)</f>
        <v>1.7999999999999545</v>
      </c>
      <c r="U7" s="30">
        <f>U5-$B$5-SUM($C$4:U4)</f>
        <v>1.5999999999999091</v>
      </c>
      <c r="V7" s="30">
        <f>V5-$B$5-SUM($C$4:V4)</f>
        <v>1.5999999999999091</v>
      </c>
      <c r="W7" s="30">
        <f>W5-$B$5-SUM($C$4:W4)</f>
        <v>1.5999999999999091</v>
      </c>
      <c r="X7" s="30">
        <f>X5-$B$5-SUM($C$4:X4)</f>
        <v>1.5999999999999091</v>
      </c>
      <c r="Y7" s="30">
        <f>Y5-$B$5-SUM($C$4:Y4)</f>
        <v>1.5999999999999091</v>
      </c>
      <c r="Z7" s="30">
        <f>Z5-$B$5-SUM($C$4:Z4)</f>
        <v>0.59999999999990905</v>
      </c>
      <c r="AA7" s="30">
        <f>AA5-$B$5-SUM($C$4:AA4)</f>
        <v>0.59999999999990905</v>
      </c>
      <c r="AB7" s="30">
        <f>AB5-$B$5-SUM($C$4:AB4)</f>
        <v>0.59999999999990905</v>
      </c>
      <c r="AC7" s="30">
        <f>AC5-$B$5-SUM($C$4:AC4)</f>
        <v>0.5</v>
      </c>
      <c r="AD7" s="30">
        <f>AD5-$B$5-SUM($C$4:AD4)</f>
        <v>1.0999999999999091</v>
      </c>
      <c r="AE7" s="30">
        <f>AE5-$B$5-SUM($C$4:AE4)</f>
        <v>1.0999999999999091</v>
      </c>
      <c r="AF7" s="30">
        <f>AF5-$B$5-SUM($C$4:AF4)</f>
        <v>-150982.9</v>
      </c>
      <c r="AG7" s="30">
        <f>AG5-$B$5-SUM($C$4:AG4)</f>
        <v>-150982.9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/>
      <c r="C3" s="14">
        <v>15</v>
      </c>
      <c r="D3" s="14">
        <v>14.006</v>
      </c>
      <c r="E3" s="14">
        <v>13.717000000000001</v>
      </c>
      <c r="F3" s="14">
        <v>13.242000000000001</v>
      </c>
      <c r="G3" s="14">
        <v>13.034000000000001</v>
      </c>
      <c r="H3" s="14">
        <v>14.504</v>
      </c>
      <c r="I3" s="14">
        <v>15</v>
      </c>
      <c r="J3" s="14">
        <v>9.6760000000000002</v>
      </c>
      <c r="K3" s="14">
        <v>15</v>
      </c>
      <c r="L3" s="14">
        <v>15</v>
      </c>
      <c r="M3" s="14">
        <v>12.785</v>
      </c>
      <c r="N3" s="14">
        <v>15</v>
      </c>
      <c r="O3" s="14">
        <v>15</v>
      </c>
      <c r="P3" s="14">
        <v>15</v>
      </c>
      <c r="Q3" s="14">
        <v>15</v>
      </c>
      <c r="R3" s="14">
        <v>4.0190000000000001</v>
      </c>
      <c r="S3" s="14">
        <v>15</v>
      </c>
      <c r="T3" s="14">
        <v>15</v>
      </c>
      <c r="U3" s="14">
        <v>15</v>
      </c>
      <c r="V3" s="14">
        <v>15</v>
      </c>
      <c r="W3" s="14">
        <v>15</v>
      </c>
      <c r="X3" s="14">
        <v>14.222</v>
      </c>
      <c r="Y3" s="14">
        <v>13.353</v>
      </c>
      <c r="Z3" s="14">
        <v>13.141</v>
      </c>
      <c r="AA3" s="14">
        <v>12.855</v>
      </c>
      <c r="AB3" s="14">
        <v>15</v>
      </c>
      <c r="AC3" s="14">
        <v>15</v>
      </c>
      <c r="AD3" s="14">
        <v>14.39</v>
      </c>
      <c r="AE3" s="14">
        <v>9.3409999999999993</v>
      </c>
      <c r="AF3" s="14">
        <v>10.831</v>
      </c>
      <c r="AG3" s="14"/>
      <c r="AH3" s="14"/>
      <c r="AI3" s="14"/>
    </row>
    <row r="4" spans="1:40" s="7" customFormat="1" x14ac:dyDescent="0.25">
      <c r="A4" s="15" t="s">
        <v>17</v>
      </c>
      <c r="B4" s="10">
        <v>97</v>
      </c>
      <c r="C4" s="18">
        <v>77.5</v>
      </c>
      <c r="D4" s="18">
        <v>104.1</v>
      </c>
      <c r="E4" s="18">
        <v>103.9</v>
      </c>
      <c r="F4" s="18">
        <v>99.8</v>
      </c>
      <c r="G4" s="18">
        <v>97.2</v>
      </c>
      <c r="H4" s="18">
        <v>66.400000000000006</v>
      </c>
      <c r="I4" s="18">
        <v>67.400000000000006</v>
      </c>
      <c r="J4" s="18">
        <v>23.8</v>
      </c>
      <c r="K4" s="18">
        <v>86.3</v>
      </c>
      <c r="L4" s="18">
        <v>34.1</v>
      </c>
      <c r="M4" s="18">
        <v>38.799999999999997</v>
      </c>
      <c r="N4" s="18">
        <v>40.4</v>
      </c>
      <c r="O4" s="18">
        <v>85.6</v>
      </c>
      <c r="P4" s="18">
        <v>66.2</v>
      </c>
      <c r="Q4" s="18">
        <v>40.700000000000003</v>
      </c>
      <c r="R4" s="18">
        <v>17.100000000000001</v>
      </c>
      <c r="S4" s="18">
        <v>54.8</v>
      </c>
      <c r="T4" s="18">
        <v>54.6</v>
      </c>
      <c r="U4" s="18">
        <v>47.4</v>
      </c>
      <c r="V4" s="18">
        <v>85</v>
      </c>
      <c r="W4" s="18">
        <v>89.8</v>
      </c>
      <c r="X4" s="18">
        <v>86.9</v>
      </c>
      <c r="Y4" s="18">
        <v>94.1</v>
      </c>
      <c r="Z4" s="18">
        <v>91</v>
      </c>
      <c r="AA4" s="18">
        <v>85.3</v>
      </c>
      <c r="AB4" s="18">
        <v>54.5</v>
      </c>
      <c r="AC4" s="18">
        <v>64.7</v>
      </c>
      <c r="AD4" s="18">
        <v>64.099999999999994</v>
      </c>
      <c r="AE4" s="18">
        <v>22.5</v>
      </c>
      <c r="AF4" s="18">
        <v>31.1</v>
      </c>
      <c r="AG4" s="18"/>
      <c r="AH4" s="18"/>
      <c r="AI4" s="18">
        <f>SUM(C4:AG4)</f>
        <v>1975.0999999999995</v>
      </c>
      <c r="AJ4" s="16">
        <f>AVERAGE(C4:AG4)</f>
        <v>65.836666666666645</v>
      </c>
      <c r="AK4" s="17"/>
    </row>
    <row r="5" spans="1:40" x14ac:dyDescent="0.25">
      <c r="A5" s="13" t="s">
        <v>23</v>
      </c>
      <c r="B5" s="12">
        <v>17367</v>
      </c>
      <c r="C5">
        <v>17444</v>
      </c>
      <c r="D5">
        <v>17548</v>
      </c>
      <c r="E5">
        <v>17652</v>
      </c>
      <c r="F5" s="12">
        <v>17752</v>
      </c>
      <c r="G5" s="12">
        <v>17849</v>
      </c>
      <c r="H5" s="12">
        <v>17916</v>
      </c>
      <c r="I5" s="12">
        <v>17983</v>
      </c>
      <c r="J5" s="12">
        <v>18007</v>
      </c>
      <c r="K5" s="12">
        <v>18093</v>
      </c>
      <c r="L5" s="12">
        <v>18127</v>
      </c>
      <c r="M5" s="12">
        <v>18166</v>
      </c>
      <c r="N5" s="12">
        <v>18207</v>
      </c>
      <c r="O5" s="12">
        <v>18292</v>
      </c>
      <c r="P5" s="12">
        <v>18359</v>
      </c>
      <c r="Q5" s="12">
        <v>18399</v>
      </c>
      <c r="R5" s="12">
        <v>18416</v>
      </c>
      <c r="S5" s="12">
        <v>18471</v>
      </c>
      <c r="T5" s="12">
        <v>18626</v>
      </c>
      <c r="U5" s="12">
        <v>18573</v>
      </c>
      <c r="V5" s="12">
        <v>18658</v>
      </c>
      <c r="W5" s="12">
        <v>18748</v>
      </c>
      <c r="X5" s="12">
        <v>18835</v>
      </c>
      <c r="Y5" s="12">
        <v>18929</v>
      </c>
      <c r="Z5" s="12">
        <v>19020</v>
      </c>
      <c r="AA5" s="12">
        <v>19106</v>
      </c>
      <c r="AB5" s="12">
        <v>19160</v>
      </c>
      <c r="AC5" s="12">
        <v>19225</v>
      </c>
      <c r="AD5" s="12">
        <v>19289</v>
      </c>
      <c r="AE5" s="12">
        <v>19312</v>
      </c>
      <c r="AF5" s="12">
        <v>19343</v>
      </c>
      <c r="AG5" s="12"/>
      <c r="AI5" s="12">
        <f>MAX(C5:AG5)-B5</f>
        <v>1976</v>
      </c>
    </row>
  </sheetData>
  <sheetProtection selectLockedCells="1" selectUnlockedCells="1"/>
  <phoneticPr fontId="0" type="noConversion"/>
  <conditionalFormatting sqref="B6:AG6">
    <cfRule type="cellIs" dxfId="3539" priority="1" stopIfTrue="1" operator="greaterThan">
      <formula>17</formula>
    </cfRule>
    <cfRule type="cellIs" dxfId="3538" priority="2" stopIfTrue="1" operator="between">
      <formula>10</formula>
      <formula>15</formula>
    </cfRule>
    <cfRule type="cellIs" dxfId="3537" priority="3" stopIfTrue="1" operator="between">
      <formula>15</formula>
      <formula>17</formula>
    </cfRule>
  </conditionalFormatting>
  <conditionalFormatting sqref="B4:AG4">
    <cfRule type="cellIs" dxfId="3536" priority="4" stopIfTrue="1" operator="greaterThan">
      <formula>50</formula>
    </cfRule>
    <cfRule type="cellIs" dxfId="3535" priority="5" stopIfTrue="1" operator="between">
      <formula>25</formula>
      <formula>35</formula>
    </cfRule>
    <cfRule type="cellIs" dxfId="3534" priority="6" stopIfTrue="1" operator="between">
      <formula>35</formula>
      <formula>50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44.4</v>
      </c>
      <c r="C3" s="14">
        <v>15.5</v>
      </c>
      <c r="D3" s="14">
        <v>43.9</v>
      </c>
      <c r="E3" s="14">
        <v>52.6</v>
      </c>
      <c r="F3" s="14">
        <v>46.7</v>
      </c>
      <c r="G3" s="14">
        <v>54.2</v>
      </c>
      <c r="H3" s="14">
        <v>13.1</v>
      </c>
      <c r="I3" s="14">
        <v>58</v>
      </c>
      <c r="J3" s="14">
        <v>52.3</v>
      </c>
      <c r="K3" s="14">
        <v>39.799999999999997</v>
      </c>
      <c r="L3" s="14">
        <v>17</v>
      </c>
      <c r="M3" s="14">
        <v>44.9</v>
      </c>
      <c r="N3" s="14">
        <v>40</v>
      </c>
      <c r="O3" s="14">
        <v>43.5</v>
      </c>
      <c r="P3" s="14">
        <v>43.9</v>
      </c>
      <c r="Q3" s="14">
        <v>60</v>
      </c>
      <c r="R3" s="14">
        <v>59.1</v>
      </c>
      <c r="S3" s="14">
        <v>34.1</v>
      </c>
      <c r="T3" s="14">
        <v>25.6</v>
      </c>
      <c r="U3" s="14">
        <v>50.2</v>
      </c>
      <c r="V3" s="14">
        <v>41.8</v>
      </c>
      <c r="W3" s="14">
        <v>56.7</v>
      </c>
      <c r="X3" s="14">
        <v>50</v>
      </c>
      <c r="Y3" s="14">
        <v>58.6</v>
      </c>
      <c r="Z3" s="14">
        <v>60</v>
      </c>
      <c r="AA3" s="14">
        <v>45.5</v>
      </c>
      <c r="AB3" s="14">
        <v>47.9</v>
      </c>
      <c r="AC3" s="14">
        <v>8.16</v>
      </c>
      <c r="AD3" s="14">
        <v>49.3</v>
      </c>
      <c r="AE3" s="14">
        <v>50.5</v>
      </c>
      <c r="AF3" s="14">
        <v>48.4</v>
      </c>
      <c r="AG3" s="14">
        <v>51.8</v>
      </c>
      <c r="AH3" s="14"/>
      <c r="AI3" s="14"/>
    </row>
    <row r="4" spans="1:40" s="7" customFormat="1" x14ac:dyDescent="0.25">
      <c r="A4" s="15" t="s">
        <v>17</v>
      </c>
      <c r="B4" s="10">
        <v>183</v>
      </c>
      <c r="C4" s="10">
        <v>66.2</v>
      </c>
      <c r="D4" s="10">
        <v>183</v>
      </c>
      <c r="E4" s="10">
        <v>168</v>
      </c>
      <c r="F4" s="10">
        <v>121</v>
      </c>
      <c r="G4" s="10">
        <v>91.5</v>
      </c>
      <c r="H4" s="10">
        <v>66.3</v>
      </c>
      <c r="I4" s="10">
        <v>173</v>
      </c>
      <c r="J4" s="10">
        <v>175</v>
      </c>
      <c r="K4" s="10">
        <v>134</v>
      </c>
      <c r="L4" s="10">
        <v>58</v>
      </c>
      <c r="M4" s="10">
        <v>183</v>
      </c>
      <c r="N4" s="10">
        <v>87.8</v>
      </c>
      <c r="O4" s="10">
        <v>154</v>
      </c>
      <c r="P4" s="10">
        <v>249</v>
      </c>
      <c r="Q4" s="10">
        <v>130</v>
      </c>
      <c r="R4" s="10">
        <v>188</v>
      </c>
      <c r="S4" s="10">
        <v>109</v>
      </c>
      <c r="T4" s="10">
        <v>65.3</v>
      </c>
      <c r="U4" s="10">
        <v>258</v>
      </c>
      <c r="V4" s="10">
        <v>274</v>
      </c>
      <c r="W4" s="10">
        <v>177</v>
      </c>
      <c r="X4" s="10">
        <v>243</v>
      </c>
      <c r="Y4" s="10">
        <v>184</v>
      </c>
      <c r="Z4" s="10">
        <v>191</v>
      </c>
      <c r="AA4" s="10">
        <v>283</v>
      </c>
      <c r="AB4" s="10">
        <v>223</v>
      </c>
      <c r="AC4" s="10">
        <v>54.3</v>
      </c>
      <c r="AD4" s="10">
        <v>225</v>
      </c>
      <c r="AE4" s="10">
        <v>208</v>
      </c>
      <c r="AF4" s="10">
        <v>114</v>
      </c>
      <c r="AG4" s="10">
        <v>219</v>
      </c>
      <c r="AH4" s="10"/>
      <c r="AI4" s="10">
        <f>SUM(C4:AG4)</f>
        <v>5055.4000000000005</v>
      </c>
      <c r="AJ4" s="16">
        <f>AVERAGE(C4:AG4)</f>
        <v>163.07741935483872</v>
      </c>
      <c r="AK4" s="17"/>
    </row>
    <row r="5" spans="1:40" x14ac:dyDescent="0.25">
      <c r="A5" s="13" t="s">
        <v>23</v>
      </c>
      <c r="B5" s="27">
        <f t="shared" ref="B5:AG5" si="0">B6+$A$6</f>
        <v>301675</v>
      </c>
      <c r="C5" s="27">
        <f t="shared" si="0"/>
        <v>301741</v>
      </c>
      <c r="D5" s="27">
        <f t="shared" si="0"/>
        <v>301924</v>
      </c>
      <c r="E5" s="27">
        <f t="shared" si="0"/>
        <v>302092</v>
      </c>
      <c r="F5" s="27">
        <f t="shared" si="0"/>
        <v>302213</v>
      </c>
      <c r="G5" s="27">
        <f t="shared" si="0"/>
        <v>302305</v>
      </c>
      <c r="H5" s="27">
        <f t="shared" si="0"/>
        <v>302371</v>
      </c>
      <c r="I5" s="27">
        <f t="shared" si="0"/>
        <v>302544</v>
      </c>
      <c r="J5" s="27">
        <f t="shared" si="0"/>
        <v>302719</v>
      </c>
      <c r="K5" s="27">
        <f t="shared" si="0"/>
        <v>302853</v>
      </c>
      <c r="L5" s="27">
        <f t="shared" si="0"/>
        <v>302911</v>
      </c>
      <c r="M5" s="27">
        <f t="shared" si="0"/>
        <v>303093</v>
      </c>
      <c r="N5" s="27">
        <f t="shared" si="0"/>
        <v>303181</v>
      </c>
      <c r="O5" s="27">
        <f t="shared" si="0"/>
        <v>303335</v>
      </c>
      <c r="P5" s="27">
        <f t="shared" si="0"/>
        <v>303584</v>
      </c>
      <c r="Q5" s="27">
        <f t="shared" si="0"/>
        <v>303714</v>
      </c>
      <c r="R5" s="27">
        <f t="shared" si="0"/>
        <v>303902</v>
      </c>
      <c r="S5" s="27">
        <f t="shared" si="0"/>
        <v>304012</v>
      </c>
      <c r="T5" s="27">
        <f t="shared" si="0"/>
        <v>304077</v>
      </c>
      <c r="U5" s="27">
        <f t="shared" si="0"/>
        <v>304335</v>
      </c>
      <c r="V5" s="27">
        <f t="shared" si="0"/>
        <v>304609</v>
      </c>
      <c r="W5" s="27">
        <f t="shared" si="0"/>
        <v>304786</v>
      </c>
      <c r="X5" s="27">
        <f t="shared" si="0"/>
        <v>305029</v>
      </c>
      <c r="Y5" s="27">
        <f t="shared" si="0"/>
        <v>305213</v>
      </c>
      <c r="Z5" s="27">
        <f t="shared" si="0"/>
        <v>305404</v>
      </c>
      <c r="AA5" s="27">
        <f t="shared" si="0"/>
        <v>305687</v>
      </c>
      <c r="AB5" s="27">
        <f t="shared" si="0"/>
        <v>305910</v>
      </c>
      <c r="AC5" s="27">
        <f t="shared" si="0"/>
        <v>305965</v>
      </c>
      <c r="AD5" s="27">
        <f t="shared" si="0"/>
        <v>306190</v>
      </c>
      <c r="AE5" s="27">
        <f t="shared" si="0"/>
        <v>306398</v>
      </c>
      <c r="AF5" s="27">
        <f t="shared" si="0"/>
        <v>306512</v>
      </c>
      <c r="AG5" s="27">
        <f t="shared" si="0"/>
        <v>306731</v>
      </c>
      <c r="AI5" s="12">
        <f>MAX(C5:AG5)-B5</f>
        <v>5056</v>
      </c>
    </row>
    <row r="6" spans="1:40" x14ac:dyDescent="0.25">
      <c r="A6" s="13">
        <v>150691</v>
      </c>
      <c r="B6" s="27">
        <v>150984</v>
      </c>
      <c r="C6" s="12">
        <v>151050</v>
      </c>
      <c r="D6" s="12">
        <v>151233</v>
      </c>
      <c r="E6" s="12">
        <v>151401</v>
      </c>
      <c r="F6" s="12">
        <v>151522</v>
      </c>
      <c r="G6" s="12">
        <v>151614</v>
      </c>
      <c r="H6" s="27">
        <v>151680</v>
      </c>
      <c r="I6" s="27">
        <v>151853</v>
      </c>
      <c r="J6" s="27">
        <v>152028</v>
      </c>
      <c r="K6" s="27">
        <v>152162</v>
      </c>
      <c r="L6" s="27">
        <v>152220</v>
      </c>
      <c r="M6" s="27">
        <v>152402</v>
      </c>
      <c r="N6" s="27">
        <v>152490</v>
      </c>
      <c r="O6" s="27">
        <v>152644</v>
      </c>
      <c r="P6" s="27">
        <v>152893</v>
      </c>
      <c r="Q6" s="27">
        <v>153023</v>
      </c>
      <c r="R6" s="27">
        <v>153211</v>
      </c>
      <c r="S6" s="27">
        <v>153321</v>
      </c>
      <c r="T6" s="27">
        <v>153386</v>
      </c>
      <c r="U6" s="27">
        <v>153644</v>
      </c>
      <c r="V6" s="27">
        <v>153918</v>
      </c>
      <c r="W6" s="27">
        <v>154095</v>
      </c>
      <c r="X6" s="27">
        <v>154338</v>
      </c>
      <c r="Y6" s="27">
        <v>154522</v>
      </c>
      <c r="Z6" s="27">
        <v>154713</v>
      </c>
      <c r="AA6" s="27">
        <v>154996</v>
      </c>
      <c r="AB6" s="27">
        <v>155219</v>
      </c>
      <c r="AC6" s="27">
        <v>155274</v>
      </c>
      <c r="AD6" s="27">
        <v>155499</v>
      </c>
      <c r="AE6" s="27">
        <v>155707</v>
      </c>
      <c r="AF6" s="27">
        <v>155821</v>
      </c>
      <c r="AG6" s="12">
        <v>156040</v>
      </c>
    </row>
    <row r="7" spans="1:40" x14ac:dyDescent="0.25">
      <c r="B7" s="30"/>
      <c r="C7" s="30">
        <f>C5-$B$5-SUM($C$4:C4)</f>
        <v>-0.20000000000000284</v>
      </c>
      <c r="D7" s="30">
        <f>D5-$B$5-SUM($C$4:D4)</f>
        <v>-0.19999999999998863</v>
      </c>
      <c r="E7" s="30">
        <f>E5-$B$5-SUM($C$4:E4)</f>
        <v>-0.19999999999998863</v>
      </c>
      <c r="F7" s="30">
        <f>F5-$B$5-SUM($C$4:F4)</f>
        <v>-0.20000000000004547</v>
      </c>
      <c r="G7" s="30">
        <f>G5-$B$5-SUM($C$4:G4)</f>
        <v>0.29999999999995453</v>
      </c>
      <c r="H7" s="30">
        <f>H5-$B$5-SUM($C$4:H4)</f>
        <v>0</v>
      </c>
      <c r="I7" s="30">
        <f>I5-$B$5-SUM($C$4:I4)</f>
        <v>0</v>
      </c>
      <c r="J7" s="30">
        <f>J5-$B$5-SUM($C$4:J4)</f>
        <v>0</v>
      </c>
      <c r="K7" s="30">
        <f>K5-$B$5-SUM($C$4:K4)</f>
        <v>0</v>
      </c>
      <c r="L7" s="30">
        <f>L5-$B$5-SUM($C$4:L4)</f>
        <v>0</v>
      </c>
      <c r="M7" s="30">
        <f>M5-$B$5-SUM($C$4:M4)</f>
        <v>-1</v>
      </c>
      <c r="N7" s="30">
        <f>N5-$B$5-SUM($C$4:N4)</f>
        <v>-0.79999999999995453</v>
      </c>
      <c r="O7" s="30">
        <f>O5-$B$5-SUM($C$4:O4)</f>
        <v>-0.79999999999995453</v>
      </c>
      <c r="P7" s="30">
        <f>P5-$B$5-SUM($C$4:P4)</f>
        <v>-0.79999999999995453</v>
      </c>
      <c r="Q7" s="30">
        <f>Q5-$B$5-SUM($C$4:Q4)</f>
        <v>-0.79999999999995453</v>
      </c>
      <c r="R7" s="30">
        <f>R5-$B$5-SUM($C$4:R4)</f>
        <v>-0.8000000000001819</v>
      </c>
      <c r="S7" s="30">
        <f>S5-$B$5-SUM($C$4:S4)</f>
        <v>0.1999999999998181</v>
      </c>
      <c r="T7" s="30">
        <f>T5-$B$5-SUM($C$4:T4)</f>
        <v>-0.1000000000003638</v>
      </c>
      <c r="U7" s="30">
        <f>U5-$B$5-SUM($C$4:U4)</f>
        <v>-0.1000000000003638</v>
      </c>
      <c r="V7" s="30">
        <f>V5-$B$5-SUM($C$4:V4)</f>
        <v>-0.1000000000003638</v>
      </c>
      <c r="W7" s="30">
        <f>W5-$B$5-SUM($C$4:W4)</f>
        <v>-0.1000000000003638</v>
      </c>
      <c r="X7" s="30">
        <f>X5-$B$5-SUM($C$4:X4)</f>
        <v>-0.1000000000003638</v>
      </c>
      <c r="Y7" s="30">
        <f>Y5-$B$5-SUM($C$4:Y4)</f>
        <v>-0.1000000000003638</v>
      </c>
      <c r="Z7" s="30">
        <f>Z5-$B$5-SUM($C$4:Z4)</f>
        <v>-0.1000000000003638</v>
      </c>
      <c r="AA7" s="30">
        <f>AA5-$B$5-SUM($C$4:AA4)</f>
        <v>-0.1000000000003638</v>
      </c>
      <c r="AB7" s="30">
        <f>AB5-$B$5-SUM($C$4:AB4)</f>
        <v>-0.1000000000003638</v>
      </c>
      <c r="AC7" s="30">
        <f>AC5-$B$5-SUM($C$4:AC4)</f>
        <v>0.5999999999994543</v>
      </c>
      <c r="AD7" s="30">
        <f>AD5-$B$5-SUM($C$4:AD4)</f>
        <v>0.5999999999994543</v>
      </c>
      <c r="AE7" s="30">
        <f>AE5-$B$5-SUM($C$4:AE4)</f>
        <v>0.5999999999994543</v>
      </c>
      <c r="AF7" s="30">
        <f>AF5-$B$5-SUM($C$4:AF4)</f>
        <v>0.5999999999994543</v>
      </c>
      <c r="AG7" s="30">
        <f>AG5-$B$5-SUM($C$4:AG4)</f>
        <v>0.5999999999994543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>
      <selection activeCell="AF7" sqref="AF7"/>
    </sheetView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51.8</v>
      </c>
      <c r="C3" s="14">
        <v>60</v>
      </c>
      <c r="D3" s="14">
        <v>50.4</v>
      </c>
      <c r="E3" s="14">
        <v>28.5</v>
      </c>
      <c r="F3" s="14">
        <v>60</v>
      </c>
      <c r="G3" s="14">
        <v>56.2</v>
      </c>
      <c r="H3" s="14">
        <v>45.7</v>
      </c>
      <c r="I3" s="14">
        <v>41.7</v>
      </c>
      <c r="J3" s="14">
        <v>47.6</v>
      </c>
      <c r="K3" s="14">
        <v>11.4</v>
      </c>
      <c r="L3" s="14">
        <v>60</v>
      </c>
      <c r="M3" s="14">
        <v>45</v>
      </c>
      <c r="N3" s="14">
        <v>48</v>
      </c>
      <c r="O3" s="14">
        <v>46.9</v>
      </c>
      <c r="P3" s="14">
        <v>46.1</v>
      </c>
      <c r="Q3" s="14">
        <v>60.1</v>
      </c>
      <c r="R3" s="14">
        <v>60.1</v>
      </c>
      <c r="S3" s="14">
        <v>60</v>
      </c>
      <c r="T3" s="14">
        <v>55.6</v>
      </c>
      <c r="U3" s="14">
        <v>17.7</v>
      </c>
      <c r="V3" s="14">
        <v>60</v>
      </c>
      <c r="W3" s="14">
        <v>36.700000000000003</v>
      </c>
      <c r="X3" s="14">
        <v>40.799999999999997</v>
      </c>
      <c r="Y3" s="14">
        <v>60</v>
      </c>
      <c r="Z3" s="14">
        <v>60</v>
      </c>
      <c r="AA3" s="14">
        <v>60</v>
      </c>
      <c r="AB3" s="14">
        <v>60</v>
      </c>
      <c r="AC3" s="14">
        <v>60</v>
      </c>
      <c r="AD3" s="14">
        <v>32.299999999999997</v>
      </c>
      <c r="AE3" s="14">
        <v>60</v>
      </c>
      <c r="AF3" s="14">
        <v>49.3</v>
      </c>
      <c r="AG3" s="14"/>
      <c r="AH3" s="14"/>
      <c r="AI3" s="14"/>
    </row>
    <row r="4" spans="1:40" s="7" customFormat="1" x14ac:dyDescent="0.25">
      <c r="A4" s="15" t="s">
        <v>17</v>
      </c>
      <c r="B4" s="10">
        <v>219</v>
      </c>
      <c r="C4" s="10">
        <v>208</v>
      </c>
      <c r="D4" s="10">
        <v>297</v>
      </c>
      <c r="E4" s="10">
        <v>117</v>
      </c>
      <c r="F4" s="10">
        <v>206</v>
      </c>
      <c r="G4" s="10">
        <v>276</v>
      </c>
      <c r="H4" s="10">
        <v>304</v>
      </c>
      <c r="I4" s="10">
        <v>184</v>
      </c>
      <c r="J4" s="10">
        <v>210</v>
      </c>
      <c r="K4" s="10">
        <v>50.9</v>
      </c>
      <c r="L4" s="10">
        <v>193</v>
      </c>
      <c r="M4" s="10">
        <v>328</v>
      </c>
      <c r="N4" s="10">
        <v>322</v>
      </c>
      <c r="O4" s="10">
        <v>333</v>
      </c>
      <c r="P4" s="10">
        <v>341</v>
      </c>
      <c r="Q4" s="10">
        <v>205</v>
      </c>
      <c r="R4" s="10">
        <v>228</v>
      </c>
      <c r="S4" s="10">
        <v>156</v>
      </c>
      <c r="T4" s="10">
        <v>198</v>
      </c>
      <c r="U4" s="10">
        <v>87.8</v>
      </c>
      <c r="V4" s="10">
        <v>200</v>
      </c>
      <c r="W4" s="10">
        <v>98.1</v>
      </c>
      <c r="X4" s="10">
        <v>97.5</v>
      </c>
      <c r="Y4" s="10">
        <v>193</v>
      </c>
      <c r="Z4" s="10">
        <v>220</v>
      </c>
      <c r="AA4" s="10">
        <v>291</v>
      </c>
      <c r="AB4" s="10">
        <v>278</v>
      </c>
      <c r="AC4" s="10">
        <v>364</v>
      </c>
      <c r="AD4" s="10">
        <v>109</v>
      </c>
      <c r="AE4" s="10">
        <v>296</v>
      </c>
      <c r="AF4" s="10">
        <v>282</v>
      </c>
      <c r="AG4" s="10"/>
      <c r="AH4" s="10"/>
      <c r="AI4" s="10">
        <f>SUM(C4:AG4)</f>
        <v>6673.3</v>
      </c>
      <c r="AJ4" s="16">
        <f>AVERAGE(C4:AG4)</f>
        <v>222.44333333333333</v>
      </c>
      <c r="AK4" s="17"/>
    </row>
    <row r="5" spans="1:40" x14ac:dyDescent="0.25">
      <c r="A5" s="13" t="s">
        <v>23</v>
      </c>
      <c r="B5" s="27">
        <f t="shared" ref="B5:AG5" si="0">B6+$A$6</f>
        <v>306731</v>
      </c>
      <c r="C5" s="27">
        <f t="shared" si="0"/>
        <v>306939</v>
      </c>
      <c r="D5" s="27">
        <f t="shared" si="0"/>
        <v>307236</v>
      </c>
      <c r="E5" s="27">
        <f t="shared" si="0"/>
        <v>307353</v>
      </c>
      <c r="F5" s="27">
        <f t="shared" si="0"/>
        <v>307559</v>
      </c>
      <c r="G5" s="27">
        <f t="shared" si="0"/>
        <v>307835</v>
      </c>
      <c r="H5" s="27">
        <f t="shared" si="0"/>
        <v>308139</v>
      </c>
      <c r="I5" s="27">
        <f t="shared" si="0"/>
        <v>308323</v>
      </c>
      <c r="J5" s="27">
        <f t="shared" si="0"/>
        <v>308533</v>
      </c>
      <c r="K5" s="27">
        <f t="shared" si="0"/>
        <v>308583</v>
      </c>
      <c r="L5" s="27">
        <f t="shared" si="0"/>
        <v>308777</v>
      </c>
      <c r="M5" s="27">
        <f t="shared" si="0"/>
        <v>309105</v>
      </c>
      <c r="N5" s="27">
        <f t="shared" si="0"/>
        <v>309427</v>
      </c>
      <c r="O5" s="27">
        <f t="shared" si="0"/>
        <v>309760</v>
      </c>
      <c r="P5" s="27">
        <f t="shared" si="0"/>
        <v>310101</v>
      </c>
      <c r="Q5" s="27">
        <f t="shared" si="0"/>
        <v>310306</v>
      </c>
      <c r="R5" s="27">
        <f t="shared" si="0"/>
        <v>310534</v>
      </c>
      <c r="S5" s="27">
        <f t="shared" si="0"/>
        <v>310690</v>
      </c>
      <c r="T5" s="27">
        <f t="shared" si="0"/>
        <v>310888</v>
      </c>
      <c r="U5" s="27">
        <f t="shared" si="0"/>
        <v>310976</v>
      </c>
      <c r="V5" s="27">
        <f t="shared" si="0"/>
        <v>311176</v>
      </c>
      <c r="W5" s="27">
        <f t="shared" si="0"/>
        <v>311274</v>
      </c>
      <c r="X5" s="27">
        <f t="shared" si="0"/>
        <v>311371</v>
      </c>
      <c r="Y5" s="27">
        <f t="shared" si="0"/>
        <v>311564</v>
      </c>
      <c r="Z5" s="27">
        <f t="shared" si="0"/>
        <v>311784</v>
      </c>
      <c r="AA5" s="27">
        <f t="shared" si="0"/>
        <v>312075</v>
      </c>
      <c r="AB5" s="27">
        <f t="shared" si="0"/>
        <v>312353</v>
      </c>
      <c r="AC5" s="27">
        <f t="shared" si="0"/>
        <v>312717</v>
      </c>
      <c r="AD5" s="27">
        <f t="shared" si="0"/>
        <v>312826</v>
      </c>
      <c r="AE5" s="27">
        <f t="shared" si="0"/>
        <v>313122</v>
      </c>
      <c r="AF5" s="27">
        <f t="shared" si="0"/>
        <v>313404</v>
      </c>
      <c r="AG5" s="27">
        <f t="shared" si="0"/>
        <v>150691</v>
      </c>
      <c r="AI5" s="12">
        <f>MAX(C5:AG5)-B5</f>
        <v>6673</v>
      </c>
    </row>
    <row r="6" spans="1:40" x14ac:dyDescent="0.25">
      <c r="A6" s="13">
        <v>150691</v>
      </c>
      <c r="B6" s="12">
        <v>156040</v>
      </c>
      <c r="C6" s="12">
        <v>156248</v>
      </c>
      <c r="D6" s="12">
        <v>156545</v>
      </c>
      <c r="E6" s="12">
        <v>156662</v>
      </c>
      <c r="F6" s="12">
        <v>156868</v>
      </c>
      <c r="G6" s="12">
        <v>157144</v>
      </c>
      <c r="H6" s="27">
        <v>157448</v>
      </c>
      <c r="I6" s="27">
        <v>157632</v>
      </c>
      <c r="J6" s="27">
        <v>157842</v>
      </c>
      <c r="K6" s="27">
        <v>157892</v>
      </c>
      <c r="L6" s="27">
        <v>158086</v>
      </c>
      <c r="M6" s="27">
        <v>158414</v>
      </c>
      <c r="N6" s="27">
        <v>158736</v>
      </c>
      <c r="O6" s="27">
        <v>159069</v>
      </c>
      <c r="P6" s="27">
        <v>159410</v>
      </c>
      <c r="Q6" s="27">
        <v>159615</v>
      </c>
      <c r="R6" s="27">
        <v>159843</v>
      </c>
      <c r="S6" s="27">
        <v>159999</v>
      </c>
      <c r="T6" s="27">
        <v>160197</v>
      </c>
      <c r="U6" s="27">
        <v>160285</v>
      </c>
      <c r="V6" s="27">
        <v>160485</v>
      </c>
      <c r="W6" s="27">
        <v>160583</v>
      </c>
      <c r="X6" s="27">
        <v>160680</v>
      </c>
      <c r="Y6" s="27">
        <v>160873</v>
      </c>
      <c r="Z6" s="27">
        <v>161093</v>
      </c>
      <c r="AA6" s="27">
        <v>161384</v>
      </c>
      <c r="AB6" s="27">
        <v>161662</v>
      </c>
      <c r="AC6" s="27">
        <v>162026</v>
      </c>
      <c r="AD6" s="27">
        <v>162135</v>
      </c>
      <c r="AE6" s="27">
        <v>162431</v>
      </c>
      <c r="AF6" s="27">
        <v>162713</v>
      </c>
      <c r="AG6" s="12"/>
    </row>
    <row r="7" spans="1:40" x14ac:dyDescent="0.25">
      <c r="B7" s="30"/>
      <c r="C7" s="30">
        <f>C5-$B$5-SUM($C$4:C4)</f>
        <v>0</v>
      </c>
      <c r="D7" s="30">
        <f>D5-$B$5-SUM($C$4:D4)</f>
        <v>0</v>
      </c>
      <c r="E7" s="30">
        <f>E5-$B$5-SUM($C$4:E4)</f>
        <v>0</v>
      </c>
      <c r="F7" s="30">
        <f>F5-$B$5-SUM($C$4:F4)</f>
        <v>0</v>
      </c>
      <c r="G7" s="30">
        <f>G5-$B$5-SUM($C$4:G4)</f>
        <v>0</v>
      </c>
      <c r="H7" s="30">
        <f>H5-$B$5-SUM($C$4:H4)</f>
        <v>0</v>
      </c>
      <c r="I7" s="30">
        <f>I5-$B$5-SUM($C$4:I4)</f>
        <v>0</v>
      </c>
      <c r="J7" s="30">
        <f>J5-$B$5-SUM($C$4:J4)</f>
        <v>0</v>
      </c>
      <c r="K7" s="30">
        <f>K5-$B$5-SUM($C$4:K4)</f>
        <v>-0.90000000000009095</v>
      </c>
      <c r="L7" s="30">
        <f>L5-$B$5-SUM($C$4:L4)</f>
        <v>9.9999999999909051E-2</v>
      </c>
      <c r="M7" s="30">
        <f>M5-$B$5-SUM($C$4:M4)</f>
        <v>9.9999999999909051E-2</v>
      </c>
      <c r="N7" s="30">
        <f>N5-$B$5-SUM($C$4:N4)</f>
        <v>9.9999999999909051E-2</v>
      </c>
      <c r="O7" s="30">
        <f>O5-$B$5-SUM($C$4:O4)</f>
        <v>9.9999999999909051E-2</v>
      </c>
      <c r="P7" s="30">
        <f>P5-$B$5-SUM($C$4:P4)</f>
        <v>9.9999999999909051E-2</v>
      </c>
      <c r="Q7" s="30">
        <f>Q5-$B$5-SUM($C$4:Q4)</f>
        <v>9.9999999999909051E-2</v>
      </c>
      <c r="R7" s="30">
        <f>R5-$B$5-SUM($C$4:R4)</f>
        <v>9.9999999999909051E-2</v>
      </c>
      <c r="S7" s="30">
        <f>S5-$B$5-SUM($C$4:S4)</f>
        <v>9.9999999999909051E-2</v>
      </c>
      <c r="T7" s="30">
        <f>T5-$B$5-SUM($C$4:T4)</f>
        <v>0.1000000000003638</v>
      </c>
      <c r="U7" s="30">
        <f>U5-$B$5-SUM($C$4:U4)</f>
        <v>0.3000000000001819</v>
      </c>
      <c r="V7" s="30">
        <f>V5-$B$5-SUM($C$4:V4)</f>
        <v>0.3000000000001819</v>
      </c>
      <c r="W7" s="30">
        <f>W5-$B$5-SUM($C$4:W4)</f>
        <v>0.1999999999998181</v>
      </c>
      <c r="X7" s="30">
        <f>X5-$B$5-SUM($C$4:X4)</f>
        <v>-0.3000000000001819</v>
      </c>
      <c r="Y7" s="30">
        <f>Y5-$B$5-SUM($C$4:Y4)</f>
        <v>-0.3000000000001819</v>
      </c>
      <c r="Z7" s="30">
        <f>Z5-$B$5-SUM($C$4:Z4)</f>
        <v>-0.3000000000001819</v>
      </c>
      <c r="AA7" s="30">
        <f>AA5-$B$5-SUM($C$4:AA4)</f>
        <v>-0.3000000000001819</v>
      </c>
      <c r="AB7" s="30">
        <f>AB5-$B$5-SUM($C$4:AB4)</f>
        <v>-0.3000000000001819</v>
      </c>
      <c r="AC7" s="30">
        <f>AC5-$B$5-SUM($C$4:AC4)</f>
        <v>-0.3000000000001819</v>
      </c>
      <c r="AD7" s="30">
        <f>AD5-$B$5-SUM($C$4:AD4)</f>
        <v>-0.3000000000001819</v>
      </c>
      <c r="AE7" s="30">
        <f>AE5-$B$5-SUM($C$4:AE4)</f>
        <v>-0.3000000000001819</v>
      </c>
      <c r="AF7" s="30">
        <f>AF5-$B$5-SUM($C$4:AF4)</f>
        <v>-0.3000000000001819</v>
      </c>
      <c r="AG7" s="30">
        <f>AG5-$B$5-SUM($C$4:AG4)</f>
        <v>-162713.29999999999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49.3</v>
      </c>
      <c r="C3" s="14">
        <v>56.4</v>
      </c>
      <c r="D3" s="14">
        <v>17.7</v>
      </c>
      <c r="E3" s="14">
        <v>60</v>
      </c>
      <c r="F3" s="14">
        <v>60.1</v>
      </c>
      <c r="G3" s="14">
        <v>60</v>
      </c>
      <c r="H3" s="14">
        <v>15.9</v>
      </c>
      <c r="I3" s="14">
        <v>16.2</v>
      </c>
      <c r="J3" s="14">
        <v>32.4</v>
      </c>
      <c r="K3" s="14">
        <v>60</v>
      </c>
      <c r="L3" s="14">
        <v>49</v>
      </c>
      <c r="M3" s="14">
        <v>55.6</v>
      </c>
      <c r="N3" s="14">
        <v>60</v>
      </c>
      <c r="O3" s="14">
        <v>60</v>
      </c>
      <c r="P3" s="14">
        <v>50.5</v>
      </c>
      <c r="Q3" s="14">
        <v>60</v>
      </c>
      <c r="R3" s="14">
        <v>52.9</v>
      </c>
      <c r="S3" s="14">
        <v>60.1</v>
      </c>
      <c r="T3" s="14">
        <v>60</v>
      </c>
      <c r="U3" s="14">
        <v>60</v>
      </c>
      <c r="V3" s="14">
        <v>60</v>
      </c>
      <c r="W3" s="14">
        <v>60</v>
      </c>
      <c r="X3" s="14">
        <v>60</v>
      </c>
      <c r="Y3" s="14">
        <v>52.6</v>
      </c>
      <c r="Z3" s="14">
        <v>60</v>
      </c>
      <c r="AA3" s="14">
        <v>60</v>
      </c>
      <c r="AB3" s="14">
        <v>49.7</v>
      </c>
      <c r="AC3" s="14">
        <v>60</v>
      </c>
      <c r="AD3" s="14">
        <v>60.1</v>
      </c>
      <c r="AE3" s="14">
        <v>52.7</v>
      </c>
      <c r="AF3" s="14">
        <v>60</v>
      </c>
      <c r="AG3" s="14">
        <v>24.7</v>
      </c>
      <c r="AH3" s="14"/>
      <c r="AI3" s="14"/>
    </row>
    <row r="4" spans="1:40" s="7" customFormat="1" x14ac:dyDescent="0.25">
      <c r="A4" s="15" t="s">
        <v>17</v>
      </c>
      <c r="B4" s="10">
        <v>282</v>
      </c>
      <c r="C4" s="10">
        <v>234</v>
      </c>
      <c r="D4" s="10">
        <v>85.2</v>
      </c>
      <c r="E4" s="10">
        <v>138</v>
      </c>
      <c r="F4" s="10">
        <v>330</v>
      </c>
      <c r="G4" s="10">
        <v>230</v>
      </c>
      <c r="H4" s="10">
        <v>78</v>
      </c>
      <c r="I4" s="10">
        <v>87.5</v>
      </c>
      <c r="J4" s="10">
        <v>130</v>
      </c>
      <c r="K4" s="10">
        <v>205</v>
      </c>
      <c r="L4" s="10">
        <v>404</v>
      </c>
      <c r="M4" s="10">
        <v>390</v>
      </c>
      <c r="N4" s="10">
        <v>261</v>
      </c>
      <c r="O4" s="10">
        <v>245</v>
      </c>
      <c r="P4" s="10">
        <v>325</v>
      </c>
      <c r="Q4" s="10">
        <v>191</v>
      </c>
      <c r="R4" s="10">
        <v>138</v>
      </c>
      <c r="S4" s="10">
        <v>323</v>
      </c>
      <c r="T4" s="10">
        <v>261</v>
      </c>
      <c r="U4" s="10">
        <v>265</v>
      </c>
      <c r="V4" s="10">
        <v>290</v>
      </c>
      <c r="W4" s="10">
        <v>181</v>
      </c>
      <c r="X4" s="10">
        <v>234</v>
      </c>
      <c r="Y4" s="10">
        <v>160</v>
      </c>
      <c r="Z4" s="10">
        <v>267</v>
      </c>
      <c r="AA4" s="10">
        <v>317</v>
      </c>
      <c r="AB4" s="10">
        <v>242</v>
      </c>
      <c r="AC4" s="10">
        <v>120</v>
      </c>
      <c r="AD4" s="10">
        <v>345</v>
      </c>
      <c r="AE4" s="10">
        <v>205</v>
      </c>
      <c r="AF4" s="10">
        <v>207</v>
      </c>
      <c r="AG4" s="10">
        <v>99.4</v>
      </c>
      <c r="AH4" s="10"/>
      <c r="AI4" s="10">
        <f>SUM(C4:AG4)</f>
        <v>6988.0999999999995</v>
      </c>
      <c r="AJ4" s="16">
        <f>AVERAGE(C4:AG4)</f>
        <v>225.42258064516128</v>
      </c>
      <c r="AK4" s="17"/>
    </row>
    <row r="5" spans="1:40" x14ac:dyDescent="0.25">
      <c r="A5" s="13" t="s">
        <v>23</v>
      </c>
      <c r="B5" s="27">
        <f t="shared" ref="B5:AG5" si="0">B6+$A$6</f>
        <v>313404</v>
      </c>
      <c r="C5" s="27">
        <f t="shared" si="0"/>
        <v>313639</v>
      </c>
      <c r="D5" s="27">
        <f t="shared" si="0"/>
        <v>313724</v>
      </c>
      <c r="E5" s="27">
        <f t="shared" si="0"/>
        <v>313862</v>
      </c>
      <c r="F5" s="27">
        <f t="shared" si="0"/>
        <v>314192</v>
      </c>
      <c r="G5" s="27">
        <f t="shared" si="0"/>
        <v>314422</v>
      </c>
      <c r="H5" s="27">
        <f t="shared" si="0"/>
        <v>314500</v>
      </c>
      <c r="I5" s="27">
        <f t="shared" si="0"/>
        <v>314588</v>
      </c>
      <c r="J5" s="27">
        <f t="shared" si="0"/>
        <v>314717</v>
      </c>
      <c r="K5" s="27">
        <f t="shared" si="0"/>
        <v>314923</v>
      </c>
      <c r="L5" s="27">
        <f t="shared" si="0"/>
        <v>315327</v>
      </c>
      <c r="M5" s="27">
        <f t="shared" si="0"/>
        <v>315717</v>
      </c>
      <c r="N5" s="27">
        <f t="shared" si="0"/>
        <v>315978</v>
      </c>
      <c r="O5" s="27">
        <f t="shared" si="0"/>
        <v>316223</v>
      </c>
      <c r="P5" s="27">
        <f t="shared" si="0"/>
        <v>316548</v>
      </c>
      <c r="Q5" s="27">
        <f t="shared" si="0"/>
        <v>316739</v>
      </c>
      <c r="R5" s="27">
        <f t="shared" si="0"/>
        <v>316877</v>
      </c>
      <c r="S5" s="27">
        <f t="shared" si="0"/>
        <v>317199</v>
      </c>
      <c r="T5" s="27">
        <f t="shared" si="0"/>
        <v>317461</v>
      </c>
      <c r="U5" s="27">
        <f t="shared" si="0"/>
        <v>317726</v>
      </c>
      <c r="V5" s="27">
        <f t="shared" si="0"/>
        <v>318016</v>
      </c>
      <c r="W5" s="27">
        <f t="shared" si="0"/>
        <v>318197</v>
      </c>
      <c r="X5" s="27">
        <f t="shared" si="0"/>
        <v>318431</v>
      </c>
      <c r="Y5" s="27">
        <f t="shared" si="0"/>
        <v>318592</v>
      </c>
      <c r="Z5" s="27">
        <f t="shared" si="0"/>
        <v>318859</v>
      </c>
      <c r="AA5" s="27">
        <f t="shared" si="0"/>
        <v>319176</v>
      </c>
      <c r="AB5" s="27">
        <f t="shared" si="0"/>
        <v>319418</v>
      </c>
      <c r="AC5" s="27">
        <f t="shared" si="0"/>
        <v>319538</v>
      </c>
      <c r="AD5" s="27">
        <f t="shared" si="0"/>
        <v>319883</v>
      </c>
      <c r="AE5" s="27">
        <f t="shared" si="0"/>
        <v>320089</v>
      </c>
      <c r="AF5" s="27">
        <f t="shared" si="0"/>
        <v>320296</v>
      </c>
      <c r="AG5" s="27">
        <f t="shared" si="0"/>
        <v>320395</v>
      </c>
      <c r="AI5" s="12">
        <f>MAX(C5:AG5)-B5</f>
        <v>6991</v>
      </c>
    </row>
    <row r="6" spans="1:40" x14ac:dyDescent="0.25">
      <c r="A6" s="13">
        <v>150691</v>
      </c>
      <c r="B6" s="27">
        <v>162713</v>
      </c>
      <c r="C6" s="12">
        <v>162948</v>
      </c>
      <c r="D6" s="12">
        <v>163033</v>
      </c>
      <c r="E6" s="12">
        <v>163171</v>
      </c>
      <c r="F6" s="12">
        <v>163501</v>
      </c>
      <c r="G6" s="12">
        <v>163731</v>
      </c>
      <c r="H6" s="27">
        <v>163809</v>
      </c>
      <c r="I6" s="27">
        <v>163897</v>
      </c>
      <c r="J6" s="27">
        <v>164026</v>
      </c>
      <c r="K6" s="27">
        <v>164232</v>
      </c>
      <c r="L6" s="27">
        <v>164636</v>
      </c>
      <c r="M6" s="27">
        <v>165026</v>
      </c>
      <c r="N6" s="27">
        <v>165287</v>
      </c>
      <c r="O6" s="27">
        <v>165532</v>
      </c>
      <c r="P6" s="27">
        <v>165857</v>
      </c>
      <c r="Q6" s="27">
        <v>166048</v>
      </c>
      <c r="R6" s="27">
        <v>166186</v>
      </c>
      <c r="S6" s="27">
        <v>166508</v>
      </c>
      <c r="T6" s="27">
        <v>166770</v>
      </c>
      <c r="U6" s="27">
        <v>167035</v>
      </c>
      <c r="V6" s="27">
        <v>167325</v>
      </c>
      <c r="W6" s="27">
        <v>167506</v>
      </c>
      <c r="X6" s="27">
        <v>167740</v>
      </c>
      <c r="Y6" s="27">
        <v>167901</v>
      </c>
      <c r="Z6" s="27">
        <v>168168</v>
      </c>
      <c r="AA6" s="27">
        <v>168485</v>
      </c>
      <c r="AB6" s="27">
        <v>168727</v>
      </c>
      <c r="AC6" s="27">
        <v>168847</v>
      </c>
      <c r="AD6" s="27">
        <v>169192</v>
      </c>
      <c r="AE6" s="27">
        <v>169398</v>
      </c>
      <c r="AF6" s="27">
        <v>169605</v>
      </c>
      <c r="AG6" s="12">
        <v>169704</v>
      </c>
    </row>
    <row r="7" spans="1:40" x14ac:dyDescent="0.25">
      <c r="B7" s="30"/>
      <c r="C7" s="30">
        <f>C5-$B$5-SUM($C$4:C4)</f>
        <v>1</v>
      </c>
      <c r="D7" s="30">
        <f>D5-$B$5-SUM($C$4:D4)</f>
        <v>0.80000000000001137</v>
      </c>
      <c r="E7" s="30">
        <f>E5-$B$5-SUM($C$4:E4)</f>
        <v>0.80000000000001137</v>
      </c>
      <c r="F7" s="30">
        <f>F5-$B$5-SUM($C$4:F4)</f>
        <v>0.79999999999995453</v>
      </c>
      <c r="G7" s="30">
        <f>G5-$B$5-SUM($C$4:G4)</f>
        <v>0.79999999999995453</v>
      </c>
      <c r="H7" s="30">
        <f>H5-$B$5-SUM($C$4:H4)</f>
        <v>0.79999999999995453</v>
      </c>
      <c r="I7" s="30">
        <f>I5-$B$5-SUM($C$4:I4)</f>
        <v>1.2999999999999545</v>
      </c>
      <c r="J7" s="30">
        <f>J5-$B$5-SUM($C$4:J4)</f>
        <v>0.29999999999995453</v>
      </c>
      <c r="K7" s="30">
        <f>K5-$B$5-SUM($C$4:K4)</f>
        <v>1.2999999999999545</v>
      </c>
      <c r="L7" s="30">
        <f>L5-$B$5-SUM($C$4:L4)</f>
        <v>1.2999999999999545</v>
      </c>
      <c r="M7" s="30">
        <f>M5-$B$5-SUM($C$4:M4)</f>
        <v>1.3000000000001819</v>
      </c>
      <c r="N7" s="30">
        <f>N5-$B$5-SUM($C$4:N4)</f>
        <v>1.3000000000001819</v>
      </c>
      <c r="O7" s="30">
        <f>O5-$B$5-SUM($C$4:O4)</f>
        <v>1.3000000000001819</v>
      </c>
      <c r="P7" s="30">
        <f>P5-$B$5-SUM($C$4:P4)</f>
        <v>1.3000000000001819</v>
      </c>
      <c r="Q7" s="30">
        <f>Q5-$B$5-SUM($C$4:Q4)</f>
        <v>1.3000000000001819</v>
      </c>
      <c r="R7" s="30">
        <f>R5-$B$5-SUM($C$4:R4)</f>
        <v>1.3000000000001819</v>
      </c>
      <c r="S7" s="30">
        <f>S5-$B$5-SUM($C$4:S4)</f>
        <v>0.3000000000001819</v>
      </c>
      <c r="T7" s="30">
        <f>T5-$B$5-SUM($C$4:T4)</f>
        <v>1.3000000000001819</v>
      </c>
      <c r="U7" s="30">
        <f>U5-$B$5-SUM($C$4:U4)</f>
        <v>1.3000000000001819</v>
      </c>
      <c r="V7" s="30">
        <f>V5-$B$5-SUM($C$4:V4)</f>
        <v>1.3000000000001819</v>
      </c>
      <c r="W7" s="30">
        <f>W5-$B$5-SUM($C$4:W4)</f>
        <v>1.3000000000001819</v>
      </c>
      <c r="X7" s="30">
        <f>X5-$B$5-SUM($C$4:X4)</f>
        <v>1.3000000000001819</v>
      </c>
      <c r="Y7" s="30">
        <f>Y5-$B$5-SUM($C$4:Y4)</f>
        <v>2.3000000000001819</v>
      </c>
      <c r="Z7" s="30">
        <f>Z5-$B$5-SUM($C$4:Z4)</f>
        <v>2.3000000000001819</v>
      </c>
      <c r="AA7" s="30">
        <f>AA5-$B$5-SUM($C$4:AA4)</f>
        <v>2.3000000000001819</v>
      </c>
      <c r="AB7" s="30">
        <f>AB5-$B$5-SUM($C$4:AB4)</f>
        <v>2.3000000000001819</v>
      </c>
      <c r="AC7" s="30">
        <f>AC5-$B$5-SUM($C$4:AC4)</f>
        <v>2.3000000000001819</v>
      </c>
      <c r="AD7" s="30">
        <f>AD5-$B$5-SUM($C$4:AD4)</f>
        <v>2.3000000000001819</v>
      </c>
      <c r="AE7" s="30">
        <f>AE5-$B$5-SUM($C$4:AE4)</f>
        <v>3.3000000000001819</v>
      </c>
      <c r="AF7" s="30">
        <f>AF5-$B$5-SUM($C$4:AF4)</f>
        <v>3.3000000000001819</v>
      </c>
      <c r="AG7" s="30">
        <f>AG5-$B$5-SUM($C$4:AG4)</f>
        <v>2.9000000000005457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>
      <selection activeCell="AF6" sqref="AF6"/>
    </sheetView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24.7</v>
      </c>
      <c r="C3" s="14">
        <v>37.799999999999997</v>
      </c>
      <c r="D3" s="14">
        <v>38.799999999999997</v>
      </c>
      <c r="E3" s="14">
        <v>54.3</v>
      </c>
      <c r="F3" s="14">
        <v>60</v>
      </c>
      <c r="G3" s="14">
        <v>60</v>
      </c>
      <c r="H3" s="14">
        <v>60</v>
      </c>
      <c r="I3" s="14">
        <v>51.8</v>
      </c>
      <c r="J3" s="14">
        <v>45.5</v>
      </c>
      <c r="K3" s="14">
        <v>46.4</v>
      </c>
      <c r="L3" s="14">
        <v>60</v>
      </c>
      <c r="M3" s="14">
        <v>12.7</v>
      </c>
      <c r="N3" s="14">
        <v>60</v>
      </c>
      <c r="O3" s="14">
        <v>50.2</v>
      </c>
      <c r="P3" s="14">
        <v>60</v>
      </c>
      <c r="Q3" s="14">
        <v>56.1</v>
      </c>
      <c r="R3" s="14">
        <v>57.8</v>
      </c>
      <c r="S3" s="14">
        <v>58.3</v>
      </c>
      <c r="T3" s="14">
        <v>46.6</v>
      </c>
      <c r="U3" s="14">
        <v>40.4</v>
      </c>
      <c r="V3" s="14">
        <v>54.1</v>
      </c>
      <c r="W3" s="14">
        <v>50.3</v>
      </c>
      <c r="X3" s="14">
        <v>35.1</v>
      </c>
      <c r="Y3" s="14">
        <v>48.1</v>
      </c>
      <c r="Z3" s="14">
        <v>60</v>
      </c>
      <c r="AA3" s="14">
        <v>47.3</v>
      </c>
      <c r="AB3" s="14">
        <v>48.5</v>
      </c>
      <c r="AC3" s="14">
        <v>53.3</v>
      </c>
      <c r="AD3" s="14">
        <v>47.3</v>
      </c>
      <c r="AE3" s="14">
        <v>32.799999999999997</v>
      </c>
      <c r="AF3" s="14">
        <v>59.8</v>
      </c>
      <c r="AG3" s="14"/>
      <c r="AH3" s="14"/>
      <c r="AI3" s="14"/>
    </row>
    <row r="4" spans="1:40" s="7" customFormat="1" x14ac:dyDescent="0.25">
      <c r="A4" s="15" t="s">
        <v>17</v>
      </c>
      <c r="B4" s="10">
        <v>99.4</v>
      </c>
      <c r="C4" s="10">
        <v>198</v>
      </c>
      <c r="D4" s="10">
        <v>161</v>
      </c>
      <c r="E4" s="10">
        <v>174</v>
      </c>
      <c r="F4" s="10">
        <v>359</v>
      </c>
      <c r="G4" s="10">
        <v>318</v>
      </c>
      <c r="H4" s="10">
        <v>258</v>
      </c>
      <c r="I4" s="10">
        <v>300</v>
      </c>
      <c r="J4" s="10">
        <v>235</v>
      </c>
      <c r="K4" s="10">
        <v>205</v>
      </c>
      <c r="L4" s="10">
        <v>242</v>
      </c>
      <c r="M4" s="10">
        <v>70.3</v>
      </c>
      <c r="N4" s="10">
        <v>268</v>
      </c>
      <c r="O4" s="10">
        <v>368</v>
      </c>
      <c r="P4" s="10">
        <v>160</v>
      </c>
      <c r="Q4" s="10">
        <v>221</v>
      </c>
      <c r="R4" s="10">
        <v>304</v>
      </c>
      <c r="S4" s="10">
        <v>291</v>
      </c>
      <c r="T4" s="10">
        <v>338</v>
      </c>
      <c r="U4" s="10">
        <v>327</v>
      </c>
      <c r="V4" s="10">
        <v>145</v>
      </c>
      <c r="W4" s="10">
        <v>100</v>
      </c>
      <c r="X4" s="10">
        <v>87.7</v>
      </c>
      <c r="Y4" s="10">
        <v>141</v>
      </c>
      <c r="Z4" s="10">
        <v>238</v>
      </c>
      <c r="AA4" s="10">
        <v>296</v>
      </c>
      <c r="AB4" s="10">
        <v>195</v>
      </c>
      <c r="AC4" s="10">
        <v>303</v>
      </c>
      <c r="AD4" s="10">
        <v>282</v>
      </c>
      <c r="AE4" s="10">
        <v>157</v>
      </c>
      <c r="AF4" s="10">
        <v>156</v>
      </c>
      <c r="AG4" s="10"/>
      <c r="AH4" s="10"/>
      <c r="AI4" s="10">
        <f>SUM(C4:AG4)</f>
        <v>6898</v>
      </c>
      <c r="AJ4" s="16">
        <f>AVERAGE(C4:AG4)</f>
        <v>229.93333333333334</v>
      </c>
      <c r="AK4" s="17"/>
    </row>
    <row r="5" spans="1:40" x14ac:dyDescent="0.25">
      <c r="A5" s="13" t="s">
        <v>23</v>
      </c>
      <c r="B5" s="27">
        <f t="shared" ref="B5:AG5" si="0">B6+$A$6</f>
        <v>320395</v>
      </c>
      <c r="C5" s="27">
        <f t="shared" si="0"/>
        <v>320594</v>
      </c>
      <c r="D5" s="27">
        <f t="shared" si="0"/>
        <v>320755</v>
      </c>
      <c r="E5" s="27">
        <f t="shared" si="0"/>
        <v>320929</v>
      </c>
      <c r="F5" s="27">
        <f t="shared" si="0"/>
        <v>321288</v>
      </c>
      <c r="G5" s="27">
        <f t="shared" si="0"/>
        <v>321606</v>
      </c>
      <c r="H5" s="27">
        <f t="shared" si="0"/>
        <v>321864</v>
      </c>
      <c r="I5" s="27">
        <f t="shared" si="0"/>
        <v>322164</v>
      </c>
      <c r="J5" s="27">
        <f t="shared" si="0"/>
        <v>322399</v>
      </c>
      <c r="K5" s="27">
        <f t="shared" si="0"/>
        <v>322603</v>
      </c>
      <c r="L5" s="27">
        <f t="shared" si="0"/>
        <v>322846</v>
      </c>
      <c r="M5" s="27">
        <f t="shared" si="0"/>
        <v>322916</v>
      </c>
      <c r="N5" s="27">
        <f t="shared" si="0"/>
        <v>323184</v>
      </c>
      <c r="O5" s="27">
        <f t="shared" si="0"/>
        <v>323552</v>
      </c>
      <c r="P5" s="27">
        <f t="shared" si="0"/>
        <v>323712</v>
      </c>
      <c r="Q5" s="27">
        <f t="shared" si="0"/>
        <v>323933</v>
      </c>
      <c r="R5" s="27">
        <f t="shared" si="0"/>
        <v>324236</v>
      </c>
      <c r="S5" s="27">
        <f t="shared" si="0"/>
        <v>324528</v>
      </c>
      <c r="T5" s="27">
        <f t="shared" si="0"/>
        <v>324866</v>
      </c>
      <c r="U5" s="27">
        <f t="shared" si="0"/>
        <v>325193</v>
      </c>
      <c r="V5" s="27">
        <f t="shared" si="0"/>
        <v>325338</v>
      </c>
      <c r="W5" s="27">
        <f t="shared" si="0"/>
        <v>325439</v>
      </c>
      <c r="X5" s="27">
        <f t="shared" si="0"/>
        <v>325526</v>
      </c>
      <c r="Y5" s="27">
        <f t="shared" si="0"/>
        <v>325668</v>
      </c>
      <c r="Z5" s="27">
        <f t="shared" si="0"/>
        <v>325906</v>
      </c>
      <c r="AA5" s="27">
        <f t="shared" si="0"/>
        <v>326202</v>
      </c>
      <c r="AB5" s="27">
        <f t="shared" si="0"/>
        <v>326398</v>
      </c>
      <c r="AC5" s="27">
        <f t="shared" si="0"/>
        <v>326700</v>
      </c>
      <c r="AD5" s="27">
        <f t="shared" si="0"/>
        <v>326983</v>
      </c>
      <c r="AE5" s="27">
        <f t="shared" si="0"/>
        <v>327140</v>
      </c>
      <c r="AF5" s="27">
        <f t="shared" si="0"/>
        <v>327295</v>
      </c>
      <c r="AG5" s="27">
        <f t="shared" si="0"/>
        <v>150691</v>
      </c>
      <c r="AI5" s="12">
        <f>MAX(C5:AG5)-B5</f>
        <v>6900</v>
      </c>
    </row>
    <row r="6" spans="1:40" x14ac:dyDescent="0.25">
      <c r="A6" s="13">
        <v>150691</v>
      </c>
      <c r="B6" s="12">
        <v>169704</v>
      </c>
      <c r="C6" s="12">
        <v>169903</v>
      </c>
      <c r="D6" s="12">
        <v>170064</v>
      </c>
      <c r="E6" s="12">
        <v>170238</v>
      </c>
      <c r="F6" s="12">
        <v>170597</v>
      </c>
      <c r="G6" s="12">
        <v>170915</v>
      </c>
      <c r="H6" s="27">
        <v>171173</v>
      </c>
      <c r="I6" s="27">
        <v>171473</v>
      </c>
      <c r="J6" s="27">
        <v>171708</v>
      </c>
      <c r="K6" s="27">
        <v>171912</v>
      </c>
      <c r="L6" s="27">
        <v>172155</v>
      </c>
      <c r="M6" s="27">
        <v>172225</v>
      </c>
      <c r="N6" s="27">
        <v>172493</v>
      </c>
      <c r="O6" s="27">
        <v>172861</v>
      </c>
      <c r="P6" s="27">
        <v>173021</v>
      </c>
      <c r="Q6" s="27">
        <v>173242</v>
      </c>
      <c r="R6" s="27">
        <v>173545</v>
      </c>
      <c r="S6" s="27">
        <v>173837</v>
      </c>
      <c r="T6" s="27">
        <v>174175</v>
      </c>
      <c r="U6" s="27">
        <v>174502</v>
      </c>
      <c r="V6" s="27">
        <v>174647</v>
      </c>
      <c r="W6" s="27">
        <v>174748</v>
      </c>
      <c r="X6" s="27">
        <v>174835</v>
      </c>
      <c r="Y6" s="27">
        <v>174977</v>
      </c>
      <c r="Z6" s="27">
        <v>175215</v>
      </c>
      <c r="AA6" s="27">
        <v>175511</v>
      </c>
      <c r="AB6" s="27">
        <v>175707</v>
      </c>
      <c r="AC6" s="27">
        <v>176009</v>
      </c>
      <c r="AD6" s="27">
        <v>176292</v>
      </c>
      <c r="AE6" s="27">
        <v>176449</v>
      </c>
      <c r="AF6" s="27">
        <v>176604</v>
      </c>
      <c r="AG6" s="12"/>
    </row>
    <row r="7" spans="1:40" x14ac:dyDescent="0.25">
      <c r="B7" s="30"/>
      <c r="C7" s="30">
        <f>C5-$B$5-SUM($C$4:C4)</f>
        <v>1</v>
      </c>
      <c r="D7" s="30">
        <f>D5-$B$5-SUM($C$4:D4)</f>
        <v>1</v>
      </c>
      <c r="E7" s="30">
        <f>E5-$B$5-SUM($C$4:E4)</f>
        <v>1</v>
      </c>
      <c r="F7" s="30">
        <f>F5-$B$5-SUM($C$4:F4)</f>
        <v>1</v>
      </c>
      <c r="G7" s="30">
        <f>G5-$B$5-SUM($C$4:G4)</f>
        <v>1</v>
      </c>
      <c r="H7" s="30">
        <f>H5-$B$5-SUM($C$4:H4)</f>
        <v>1</v>
      </c>
      <c r="I7" s="30">
        <f>I5-$B$5-SUM($C$4:I4)</f>
        <v>1</v>
      </c>
      <c r="J7" s="30">
        <f>J5-$B$5-SUM($C$4:J4)</f>
        <v>1</v>
      </c>
      <c r="K7" s="30">
        <f>K5-$B$5-SUM($C$4:K4)</f>
        <v>0</v>
      </c>
      <c r="L7" s="30">
        <f>L5-$B$5-SUM($C$4:L4)</f>
        <v>1</v>
      </c>
      <c r="M7" s="30">
        <f>M5-$B$5-SUM($C$4:M4)</f>
        <v>0.6999999999998181</v>
      </c>
      <c r="N7" s="30">
        <f>N5-$B$5-SUM($C$4:N4)</f>
        <v>0.6999999999998181</v>
      </c>
      <c r="O7" s="30">
        <f>O5-$B$5-SUM($C$4:O4)</f>
        <v>0.6999999999998181</v>
      </c>
      <c r="P7" s="30">
        <f>P5-$B$5-SUM($C$4:P4)</f>
        <v>0.6999999999998181</v>
      </c>
      <c r="Q7" s="30">
        <f>Q5-$B$5-SUM($C$4:Q4)</f>
        <v>0.6999999999998181</v>
      </c>
      <c r="R7" s="30">
        <f>R5-$B$5-SUM($C$4:R4)</f>
        <v>-0.3000000000001819</v>
      </c>
      <c r="S7" s="30">
        <f>S5-$B$5-SUM($C$4:S4)</f>
        <v>0.6999999999998181</v>
      </c>
      <c r="T7" s="30">
        <f>T5-$B$5-SUM($C$4:T4)</f>
        <v>0.6999999999998181</v>
      </c>
      <c r="U7" s="30">
        <f>U5-$B$5-SUM($C$4:U4)</f>
        <v>0.6999999999998181</v>
      </c>
      <c r="V7" s="30">
        <f>V5-$B$5-SUM($C$4:V4)</f>
        <v>0.6999999999998181</v>
      </c>
      <c r="W7" s="30">
        <f>W5-$B$5-SUM($C$4:W4)</f>
        <v>1.6999999999998181</v>
      </c>
      <c r="X7" s="30">
        <f>X5-$B$5-SUM($C$4:X4)</f>
        <v>1</v>
      </c>
      <c r="Y7" s="30">
        <f>Y5-$B$5-SUM($C$4:Y4)</f>
        <v>2</v>
      </c>
      <c r="Z7" s="30">
        <f>Z5-$B$5-SUM($C$4:Z4)</f>
        <v>2</v>
      </c>
      <c r="AA7" s="30">
        <f>AA5-$B$5-SUM($C$4:AA4)</f>
        <v>2</v>
      </c>
      <c r="AB7" s="30">
        <f>AB5-$B$5-SUM($C$4:AB4)</f>
        <v>3</v>
      </c>
      <c r="AC7" s="30">
        <f>AC5-$B$5-SUM($C$4:AC4)</f>
        <v>2</v>
      </c>
      <c r="AD7" s="30">
        <f>AD5-$B$5-SUM($C$4:AD4)</f>
        <v>3</v>
      </c>
      <c r="AE7" s="30">
        <f>AE5-$B$5-SUM($C$4:AE4)</f>
        <v>3</v>
      </c>
      <c r="AF7" s="30">
        <f>AF5-$B$5-SUM($C$4:AF4)</f>
        <v>2</v>
      </c>
      <c r="AG7" s="30">
        <f>AG5-$B$5-SUM($C$4:AG4)</f>
        <v>-176602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>
      <selection activeCell="AB31" sqref="AB31"/>
    </sheetView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59.8</v>
      </c>
      <c r="C3" s="14">
        <v>60</v>
      </c>
      <c r="D3" s="14">
        <v>60</v>
      </c>
      <c r="E3" s="14">
        <v>54.7</v>
      </c>
      <c r="F3" s="14">
        <v>57.9</v>
      </c>
      <c r="G3" s="14">
        <v>47.2</v>
      </c>
      <c r="H3" s="14">
        <v>55.7</v>
      </c>
      <c r="I3" s="14">
        <v>43.7</v>
      </c>
      <c r="J3" s="14">
        <v>39</v>
      </c>
      <c r="K3" s="14">
        <v>38</v>
      </c>
      <c r="L3" s="14">
        <v>55</v>
      </c>
      <c r="M3" s="14">
        <v>50.3</v>
      </c>
      <c r="N3" s="14">
        <v>55.6</v>
      </c>
      <c r="O3" s="14">
        <v>57.7</v>
      </c>
      <c r="P3" s="14">
        <v>41.3</v>
      </c>
      <c r="Q3" s="14">
        <v>52.3</v>
      </c>
      <c r="R3" s="14">
        <v>53.9</v>
      </c>
      <c r="S3" s="14">
        <v>52.2</v>
      </c>
      <c r="T3" s="14">
        <v>38.299999999999997</v>
      </c>
      <c r="U3" s="14">
        <v>39.1</v>
      </c>
      <c r="V3" s="14">
        <v>38.6</v>
      </c>
      <c r="W3" s="14">
        <v>55.3</v>
      </c>
      <c r="X3" s="14">
        <v>56.9</v>
      </c>
      <c r="Y3" s="14">
        <v>60</v>
      </c>
      <c r="Z3" s="14">
        <v>57.5</v>
      </c>
      <c r="AA3" s="14">
        <v>48.4</v>
      </c>
      <c r="AB3" s="14">
        <v>49.7</v>
      </c>
      <c r="AC3" s="14">
        <v>53.3</v>
      </c>
      <c r="AD3" s="14">
        <v>55.1</v>
      </c>
      <c r="AE3" s="14">
        <v>45</v>
      </c>
      <c r="AF3" s="14">
        <v>43.5</v>
      </c>
      <c r="AG3" s="14">
        <v>48.5</v>
      </c>
      <c r="AH3" s="14"/>
      <c r="AI3" s="14"/>
    </row>
    <row r="4" spans="1:40" s="7" customFormat="1" x14ac:dyDescent="0.25">
      <c r="A4" s="15" t="s">
        <v>17</v>
      </c>
      <c r="B4" s="10">
        <v>156</v>
      </c>
      <c r="C4" s="10">
        <v>204</v>
      </c>
      <c r="D4" s="10">
        <v>211</v>
      </c>
      <c r="E4" s="10">
        <v>147</v>
      </c>
      <c r="F4" s="10">
        <v>302</v>
      </c>
      <c r="G4" s="10">
        <v>325</v>
      </c>
      <c r="H4" s="10">
        <v>134</v>
      </c>
      <c r="I4" s="10">
        <v>152</v>
      </c>
      <c r="J4" s="10">
        <v>332</v>
      </c>
      <c r="K4" s="10">
        <v>314</v>
      </c>
      <c r="L4" s="10">
        <v>180</v>
      </c>
      <c r="M4" s="10">
        <v>264</v>
      </c>
      <c r="N4" s="10">
        <v>138</v>
      </c>
      <c r="O4" s="10">
        <v>228</v>
      </c>
      <c r="P4" s="10">
        <v>271</v>
      </c>
      <c r="Q4" s="10">
        <v>206</v>
      </c>
      <c r="R4" s="10">
        <v>227</v>
      </c>
      <c r="S4" s="10">
        <v>251</v>
      </c>
      <c r="T4" s="10">
        <v>320</v>
      </c>
      <c r="U4" s="10">
        <v>286</v>
      </c>
      <c r="V4" s="10">
        <v>312</v>
      </c>
      <c r="W4" s="10">
        <v>192</v>
      </c>
      <c r="X4" s="10">
        <v>172</v>
      </c>
      <c r="Y4" s="10">
        <v>332</v>
      </c>
      <c r="Z4" s="10">
        <v>359</v>
      </c>
      <c r="AA4" s="10">
        <v>373</v>
      </c>
      <c r="AB4" s="10">
        <v>362</v>
      </c>
      <c r="AC4" s="10">
        <v>304</v>
      </c>
      <c r="AD4" s="10">
        <v>341</v>
      </c>
      <c r="AE4" s="10">
        <v>356</v>
      </c>
      <c r="AF4" s="10">
        <v>346</v>
      </c>
      <c r="AG4" s="10">
        <v>236</v>
      </c>
      <c r="AH4" s="10"/>
      <c r="AI4" s="10">
        <f>SUM(C4:AG4)</f>
        <v>8177</v>
      </c>
      <c r="AJ4" s="16">
        <f>AVERAGE(C4:AG4)</f>
        <v>263.77419354838707</v>
      </c>
      <c r="AK4" s="17"/>
    </row>
    <row r="5" spans="1:40" x14ac:dyDescent="0.25">
      <c r="A5" s="13" t="s">
        <v>23</v>
      </c>
      <c r="B5" s="27">
        <f t="shared" ref="B5:AG5" si="0">B6+$A$6</f>
        <v>327295</v>
      </c>
      <c r="C5" s="27">
        <f t="shared" si="0"/>
        <v>327500</v>
      </c>
      <c r="D5" s="27">
        <f t="shared" si="0"/>
        <v>327711</v>
      </c>
      <c r="E5" s="27">
        <f t="shared" si="0"/>
        <v>327858</v>
      </c>
      <c r="F5" s="27">
        <f t="shared" si="0"/>
        <v>328159</v>
      </c>
      <c r="G5" s="27">
        <f t="shared" si="0"/>
        <v>328484</v>
      </c>
      <c r="H5" s="27">
        <f t="shared" si="0"/>
        <v>328619</v>
      </c>
      <c r="I5" s="27">
        <f t="shared" si="0"/>
        <v>328771</v>
      </c>
      <c r="J5" s="27">
        <f t="shared" si="0"/>
        <v>329103</v>
      </c>
      <c r="K5" s="27">
        <f t="shared" si="0"/>
        <v>329418</v>
      </c>
      <c r="L5" s="27">
        <f t="shared" si="0"/>
        <v>329597</v>
      </c>
      <c r="M5" s="27">
        <f t="shared" si="0"/>
        <v>329862</v>
      </c>
      <c r="N5" s="27">
        <f t="shared" si="0"/>
        <v>329999</v>
      </c>
      <c r="O5" s="27">
        <f t="shared" si="0"/>
        <v>330228</v>
      </c>
      <c r="P5" s="27">
        <f t="shared" si="0"/>
        <v>330500</v>
      </c>
      <c r="Q5" s="27">
        <f t="shared" si="0"/>
        <v>330706</v>
      </c>
      <c r="R5" s="27">
        <f t="shared" si="0"/>
        <v>330933</v>
      </c>
      <c r="S5" s="27">
        <f t="shared" si="0"/>
        <v>331184</v>
      </c>
      <c r="T5" s="27">
        <f t="shared" si="0"/>
        <v>331503</v>
      </c>
      <c r="U5" s="27">
        <f t="shared" si="0"/>
        <v>331790</v>
      </c>
      <c r="V5" s="27">
        <f t="shared" si="0"/>
        <v>332101</v>
      </c>
      <c r="W5" s="27">
        <f t="shared" si="0"/>
        <v>332293</v>
      </c>
      <c r="X5" s="27">
        <f t="shared" si="0"/>
        <v>332466</v>
      </c>
      <c r="Y5" s="27">
        <f t="shared" si="0"/>
        <v>332798</v>
      </c>
      <c r="Z5" s="27">
        <f t="shared" si="0"/>
        <v>333157</v>
      </c>
      <c r="AA5" s="27">
        <f t="shared" si="0"/>
        <v>333530</v>
      </c>
      <c r="AB5" s="27">
        <f t="shared" si="0"/>
        <v>333893</v>
      </c>
      <c r="AC5" s="27">
        <f t="shared" si="0"/>
        <v>334197</v>
      </c>
      <c r="AD5" s="27">
        <f t="shared" si="0"/>
        <v>334538</v>
      </c>
      <c r="AE5" s="27">
        <f t="shared" si="0"/>
        <v>334894</v>
      </c>
      <c r="AF5" s="27">
        <f t="shared" si="0"/>
        <v>335240</v>
      </c>
      <c r="AG5" s="27">
        <f t="shared" si="0"/>
        <v>335476</v>
      </c>
      <c r="AI5" s="12">
        <f>MAX(C5:AG5)-B5</f>
        <v>8181</v>
      </c>
    </row>
    <row r="6" spans="1:40" x14ac:dyDescent="0.25">
      <c r="A6" s="13">
        <v>150691</v>
      </c>
      <c r="B6" s="27">
        <v>176604</v>
      </c>
      <c r="C6" s="12">
        <v>176809</v>
      </c>
      <c r="D6" s="12">
        <v>177020</v>
      </c>
      <c r="E6" s="12">
        <v>177167</v>
      </c>
      <c r="F6" s="12">
        <v>177468</v>
      </c>
      <c r="G6" s="12">
        <v>177793</v>
      </c>
      <c r="H6" s="27">
        <v>177928</v>
      </c>
      <c r="I6" s="27">
        <v>178080</v>
      </c>
      <c r="J6" s="27">
        <v>178412</v>
      </c>
      <c r="K6" s="27">
        <v>178727</v>
      </c>
      <c r="L6" s="27">
        <v>178906</v>
      </c>
      <c r="M6" s="27">
        <v>179171</v>
      </c>
      <c r="N6" s="27">
        <v>179308</v>
      </c>
      <c r="O6" s="27">
        <v>179537</v>
      </c>
      <c r="P6" s="27">
        <v>179809</v>
      </c>
      <c r="Q6" s="27">
        <v>180015</v>
      </c>
      <c r="R6" s="27">
        <v>180242</v>
      </c>
      <c r="S6" s="27">
        <v>180493</v>
      </c>
      <c r="T6" s="27">
        <v>180812</v>
      </c>
      <c r="U6" s="27">
        <v>181099</v>
      </c>
      <c r="V6" s="27">
        <v>181410</v>
      </c>
      <c r="W6" s="27">
        <v>181602</v>
      </c>
      <c r="X6" s="27">
        <v>181775</v>
      </c>
      <c r="Y6" s="27">
        <v>182107</v>
      </c>
      <c r="Z6" s="27">
        <v>182466</v>
      </c>
      <c r="AA6" s="27">
        <v>182839</v>
      </c>
      <c r="AB6" s="27">
        <v>183202</v>
      </c>
      <c r="AC6" s="27">
        <v>183506</v>
      </c>
      <c r="AD6" s="27">
        <v>183847</v>
      </c>
      <c r="AE6" s="27">
        <v>184203</v>
      </c>
      <c r="AF6" s="27">
        <v>184549</v>
      </c>
      <c r="AG6" s="12">
        <v>184785</v>
      </c>
    </row>
    <row r="7" spans="1:40" x14ac:dyDescent="0.25">
      <c r="B7" s="30"/>
      <c r="C7" s="30">
        <f>C5-$B$5-SUM($C$4:C4)</f>
        <v>1</v>
      </c>
      <c r="D7" s="30">
        <f>D5-$B$5-SUM($C$4:D4)</f>
        <v>1</v>
      </c>
      <c r="E7" s="30">
        <f>E5-$B$5-SUM($C$4:E4)</f>
        <v>1</v>
      </c>
      <c r="F7" s="30">
        <f>F5-$B$5-SUM($C$4:F4)</f>
        <v>0</v>
      </c>
      <c r="G7" s="30">
        <f>G5-$B$5-SUM($C$4:G4)</f>
        <v>0</v>
      </c>
      <c r="H7" s="30">
        <f>H5-$B$5-SUM($C$4:H4)</f>
        <v>1</v>
      </c>
      <c r="I7" s="30">
        <f>I5-$B$5-SUM($C$4:I4)</f>
        <v>1</v>
      </c>
      <c r="J7" s="30">
        <f>J5-$B$5-SUM($C$4:J4)</f>
        <v>1</v>
      </c>
      <c r="K7" s="30">
        <f>K5-$B$5-SUM($C$4:K4)</f>
        <v>2</v>
      </c>
      <c r="L7" s="30">
        <f>L5-$B$5-SUM($C$4:L4)</f>
        <v>1</v>
      </c>
      <c r="M7" s="30">
        <f>M5-$B$5-SUM($C$4:M4)</f>
        <v>2</v>
      </c>
      <c r="N7" s="30">
        <f>N5-$B$5-SUM($C$4:N4)</f>
        <v>1</v>
      </c>
      <c r="O7" s="30">
        <f>O5-$B$5-SUM($C$4:O4)</f>
        <v>2</v>
      </c>
      <c r="P7" s="30">
        <f>P5-$B$5-SUM($C$4:P4)</f>
        <v>3</v>
      </c>
      <c r="Q7" s="30">
        <f>Q5-$B$5-SUM($C$4:Q4)</f>
        <v>3</v>
      </c>
      <c r="R7" s="30">
        <f>R5-$B$5-SUM($C$4:R4)</f>
        <v>3</v>
      </c>
      <c r="S7" s="30">
        <f>S5-$B$5-SUM($C$4:S4)</f>
        <v>3</v>
      </c>
      <c r="T7" s="30">
        <f>T5-$B$5-SUM($C$4:T4)</f>
        <v>2</v>
      </c>
      <c r="U7" s="30">
        <f>U5-$B$5-SUM($C$4:U4)</f>
        <v>3</v>
      </c>
      <c r="V7" s="30">
        <f>V5-$B$5-SUM($C$4:V4)</f>
        <v>2</v>
      </c>
      <c r="W7" s="30">
        <f>W5-$B$5-SUM($C$4:W4)</f>
        <v>2</v>
      </c>
      <c r="X7" s="30">
        <f>X5-$B$5-SUM($C$4:X4)</f>
        <v>3</v>
      </c>
      <c r="Y7" s="30">
        <f>Y5-$B$5-SUM($C$4:Y4)</f>
        <v>3</v>
      </c>
      <c r="Z7" s="30">
        <f>Z5-$B$5-SUM($C$4:Z4)</f>
        <v>3</v>
      </c>
      <c r="AA7" s="30">
        <f>AA5-$B$5-SUM($C$4:AA4)</f>
        <v>3</v>
      </c>
      <c r="AB7" s="30">
        <f>AB5-$B$5-SUM($C$4:AB4)</f>
        <v>4</v>
      </c>
      <c r="AC7" s="30">
        <f>AC5-$B$5-SUM($C$4:AC4)</f>
        <v>4</v>
      </c>
      <c r="AD7" s="30">
        <f>AD5-$B$5-SUM($C$4:AD4)</f>
        <v>4</v>
      </c>
      <c r="AE7" s="30">
        <f>AE5-$B$5-SUM($C$4:AE4)</f>
        <v>4</v>
      </c>
      <c r="AF7" s="30">
        <f>AF5-$B$5-SUM($C$4:AF4)</f>
        <v>4</v>
      </c>
      <c r="AG7" s="30">
        <f>AG5-$B$5-SUM($C$4:AG4)</f>
        <v>4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48.5</v>
      </c>
      <c r="C3" s="14">
        <v>58.4</v>
      </c>
      <c r="D3" s="14">
        <v>60</v>
      </c>
      <c r="E3" s="14">
        <v>52.5</v>
      </c>
      <c r="F3" s="14">
        <v>58.8</v>
      </c>
      <c r="G3" s="14">
        <v>45.3</v>
      </c>
      <c r="H3" s="14">
        <v>45.5</v>
      </c>
      <c r="I3" s="14">
        <v>58.7</v>
      </c>
      <c r="J3" s="14">
        <v>59.2</v>
      </c>
      <c r="K3" s="14">
        <v>48.5</v>
      </c>
      <c r="L3" s="14">
        <v>44.3</v>
      </c>
      <c r="M3" s="14">
        <v>43.9</v>
      </c>
      <c r="N3" s="14">
        <v>43.3</v>
      </c>
      <c r="O3" s="14">
        <v>44</v>
      </c>
      <c r="P3" s="14">
        <v>60</v>
      </c>
      <c r="Q3" s="14">
        <v>44.1</v>
      </c>
      <c r="R3" s="14">
        <v>46.8</v>
      </c>
      <c r="S3" s="14">
        <v>25.9</v>
      </c>
      <c r="T3" s="14">
        <v>33.4</v>
      </c>
      <c r="U3" s="14">
        <v>57.3</v>
      </c>
      <c r="V3" s="14">
        <v>48.3</v>
      </c>
      <c r="W3" s="14">
        <v>60</v>
      </c>
      <c r="X3" s="14">
        <v>44</v>
      </c>
      <c r="Y3" s="14">
        <v>43.1</v>
      </c>
      <c r="Z3" s="14">
        <v>48.2</v>
      </c>
      <c r="AA3" s="14">
        <v>13.1</v>
      </c>
      <c r="AB3" s="14">
        <v>16.8</v>
      </c>
      <c r="AC3" s="14">
        <v>43.5</v>
      </c>
      <c r="AD3" s="14">
        <v>42</v>
      </c>
      <c r="AE3" s="14">
        <v>41.5</v>
      </c>
      <c r="AF3" s="14">
        <v>52.8</v>
      </c>
      <c r="AG3" s="14">
        <v>41.4</v>
      </c>
      <c r="AH3" s="14"/>
      <c r="AI3" s="14"/>
    </row>
    <row r="4" spans="1:40" s="7" customFormat="1" x14ac:dyDescent="0.25">
      <c r="A4" s="15" t="s">
        <v>17</v>
      </c>
      <c r="B4" s="10">
        <v>236</v>
      </c>
      <c r="C4" s="10">
        <v>239</v>
      </c>
      <c r="D4" s="10">
        <v>349</v>
      </c>
      <c r="E4" s="10">
        <v>331</v>
      </c>
      <c r="F4" s="10">
        <v>304</v>
      </c>
      <c r="G4" s="10">
        <v>365</v>
      </c>
      <c r="H4" s="10">
        <v>356</v>
      </c>
      <c r="I4" s="10">
        <v>188</v>
      </c>
      <c r="J4" s="10">
        <v>238</v>
      </c>
      <c r="K4" s="10">
        <v>357</v>
      </c>
      <c r="L4" s="10">
        <v>353</v>
      </c>
      <c r="M4" s="10">
        <v>344</v>
      </c>
      <c r="N4" s="10">
        <v>263</v>
      </c>
      <c r="O4" s="10">
        <v>342</v>
      </c>
      <c r="P4" s="10">
        <v>251</v>
      </c>
      <c r="Q4" s="10">
        <v>347</v>
      </c>
      <c r="R4" s="10">
        <v>306</v>
      </c>
      <c r="S4" s="10">
        <v>129</v>
      </c>
      <c r="T4" s="10">
        <v>107</v>
      </c>
      <c r="U4" s="10">
        <v>209</v>
      </c>
      <c r="V4" s="10">
        <v>314</v>
      </c>
      <c r="W4" s="10">
        <v>192</v>
      </c>
      <c r="X4" s="10">
        <v>336</v>
      </c>
      <c r="Y4" s="10">
        <v>332</v>
      </c>
      <c r="Z4" s="10">
        <v>316</v>
      </c>
      <c r="AA4" s="10">
        <v>74</v>
      </c>
      <c r="AB4" s="10">
        <v>90.2</v>
      </c>
      <c r="AC4" s="10">
        <v>327</v>
      </c>
      <c r="AD4" s="10">
        <v>316</v>
      </c>
      <c r="AE4" s="10">
        <v>307</v>
      </c>
      <c r="AF4" s="10">
        <v>267</v>
      </c>
      <c r="AG4" s="10">
        <v>279</v>
      </c>
      <c r="AH4" s="10"/>
      <c r="AI4" s="10">
        <f>SUM(C4:AG4)</f>
        <v>8528.2000000000007</v>
      </c>
      <c r="AJ4" s="16">
        <f>AVERAGE(C4:AG4)</f>
        <v>275.10322580645163</v>
      </c>
      <c r="AK4" s="17"/>
    </row>
    <row r="5" spans="1:40" x14ac:dyDescent="0.25">
      <c r="A5" s="13" t="s">
        <v>23</v>
      </c>
      <c r="B5" s="27">
        <f t="shared" ref="B5:AG5" si="0">B6+$A$6</f>
        <v>335476</v>
      </c>
      <c r="C5" s="27">
        <f t="shared" si="0"/>
        <v>335715</v>
      </c>
      <c r="D5" s="27">
        <f t="shared" si="0"/>
        <v>336064</v>
      </c>
      <c r="E5" s="27">
        <f t="shared" si="0"/>
        <v>336395</v>
      </c>
      <c r="F5" s="27">
        <f t="shared" si="0"/>
        <v>336699</v>
      </c>
      <c r="G5" s="27">
        <f t="shared" si="0"/>
        <v>337064</v>
      </c>
      <c r="H5" s="27">
        <f t="shared" si="0"/>
        <v>337420</v>
      </c>
      <c r="I5" s="27">
        <f t="shared" si="0"/>
        <v>337609</v>
      </c>
      <c r="J5" s="27">
        <f t="shared" si="0"/>
        <v>337846</v>
      </c>
      <c r="K5" s="27">
        <f t="shared" si="0"/>
        <v>338203</v>
      </c>
      <c r="L5" s="27">
        <f t="shared" si="0"/>
        <v>338556</v>
      </c>
      <c r="M5" s="27">
        <f t="shared" si="0"/>
        <v>338900</v>
      </c>
      <c r="N5" s="27">
        <f t="shared" si="0"/>
        <v>339163</v>
      </c>
      <c r="O5" s="27">
        <f t="shared" si="0"/>
        <v>339505</v>
      </c>
      <c r="P5" s="27">
        <f t="shared" si="0"/>
        <v>339756</v>
      </c>
      <c r="Q5" s="27">
        <f t="shared" si="0"/>
        <v>340102</v>
      </c>
      <c r="R5" s="27">
        <f t="shared" si="0"/>
        <v>340408</v>
      </c>
      <c r="S5" s="27">
        <f t="shared" si="0"/>
        <v>340537</v>
      </c>
      <c r="T5" s="27">
        <f t="shared" si="0"/>
        <v>340644</v>
      </c>
      <c r="U5" s="27">
        <f t="shared" si="0"/>
        <v>340854</v>
      </c>
      <c r="V5" s="27">
        <f t="shared" si="0"/>
        <v>341167</v>
      </c>
      <c r="W5" s="27">
        <f t="shared" si="0"/>
        <v>341359</v>
      </c>
      <c r="X5" s="27">
        <f t="shared" si="0"/>
        <v>341695</v>
      </c>
      <c r="Y5" s="27">
        <f t="shared" si="0"/>
        <v>342027</v>
      </c>
      <c r="Z5" s="27">
        <f t="shared" si="0"/>
        <v>342343</v>
      </c>
      <c r="AA5" s="27">
        <f t="shared" si="0"/>
        <v>342417</v>
      </c>
      <c r="AB5" s="27">
        <f t="shared" si="0"/>
        <v>342507</v>
      </c>
      <c r="AC5" s="27">
        <f t="shared" si="0"/>
        <v>342835</v>
      </c>
      <c r="AD5" s="27">
        <f t="shared" si="0"/>
        <v>343151</v>
      </c>
      <c r="AE5" s="27">
        <f t="shared" si="0"/>
        <v>343458</v>
      </c>
      <c r="AF5" s="27">
        <f t="shared" si="0"/>
        <v>343724</v>
      </c>
      <c r="AG5" s="27">
        <f t="shared" si="0"/>
        <v>344003</v>
      </c>
      <c r="AI5" s="12">
        <f>MAX(C5:AG5)-B5</f>
        <v>8527</v>
      </c>
    </row>
    <row r="6" spans="1:40" x14ac:dyDescent="0.25">
      <c r="A6" s="13">
        <v>150691</v>
      </c>
      <c r="B6" s="12">
        <v>184785</v>
      </c>
      <c r="C6" s="12">
        <v>185024</v>
      </c>
      <c r="D6" s="12">
        <v>185373</v>
      </c>
      <c r="E6" s="12">
        <v>185704</v>
      </c>
      <c r="F6" s="12">
        <v>186008</v>
      </c>
      <c r="G6" s="12">
        <v>186373</v>
      </c>
      <c r="H6" s="27">
        <v>186729</v>
      </c>
      <c r="I6" s="27">
        <v>186918</v>
      </c>
      <c r="J6" s="27">
        <v>187155</v>
      </c>
      <c r="K6" s="27">
        <v>187512</v>
      </c>
      <c r="L6" s="27">
        <v>187865</v>
      </c>
      <c r="M6" s="27">
        <v>188209</v>
      </c>
      <c r="N6" s="27">
        <v>188472</v>
      </c>
      <c r="O6" s="27">
        <v>188814</v>
      </c>
      <c r="P6" s="27">
        <v>189065</v>
      </c>
      <c r="Q6" s="27">
        <v>189411</v>
      </c>
      <c r="R6" s="27">
        <v>189717</v>
      </c>
      <c r="S6" s="27">
        <v>189846</v>
      </c>
      <c r="T6" s="27">
        <v>189953</v>
      </c>
      <c r="U6" s="27">
        <v>190163</v>
      </c>
      <c r="V6" s="27">
        <v>190476</v>
      </c>
      <c r="W6" s="27">
        <v>190668</v>
      </c>
      <c r="X6" s="27">
        <v>191004</v>
      </c>
      <c r="Y6" s="27">
        <v>191336</v>
      </c>
      <c r="Z6" s="27">
        <v>191652</v>
      </c>
      <c r="AA6" s="27">
        <v>191726</v>
      </c>
      <c r="AB6" s="27">
        <v>191816</v>
      </c>
      <c r="AC6" s="27">
        <v>192144</v>
      </c>
      <c r="AD6" s="27">
        <v>192460</v>
      </c>
      <c r="AE6" s="27">
        <v>192767</v>
      </c>
      <c r="AF6" s="27">
        <v>193033</v>
      </c>
      <c r="AG6" s="12">
        <v>193312</v>
      </c>
    </row>
    <row r="7" spans="1:40" x14ac:dyDescent="0.25">
      <c r="B7" s="30"/>
      <c r="C7" s="30">
        <f>C5-$B$5-SUM($C$4:C4)</f>
        <v>0</v>
      </c>
      <c r="D7" s="30">
        <f>D5-$B$5-SUM($C$4:D4)</f>
        <v>0</v>
      </c>
      <c r="E7" s="30">
        <f>E5-$B$5-SUM($C$4:E4)</f>
        <v>0</v>
      </c>
      <c r="F7" s="30">
        <f>F5-$B$5-SUM($C$4:F4)</f>
        <v>0</v>
      </c>
      <c r="G7" s="30">
        <f>G5-$B$5-SUM($C$4:G4)</f>
        <v>0</v>
      </c>
      <c r="H7" s="30">
        <f>H5-$B$5-SUM($C$4:H4)</f>
        <v>0</v>
      </c>
      <c r="I7" s="30">
        <f>I5-$B$5-SUM($C$4:I4)</f>
        <v>1</v>
      </c>
      <c r="J7" s="30">
        <f>J5-$B$5-SUM($C$4:J4)</f>
        <v>0</v>
      </c>
      <c r="K7" s="30">
        <f>K5-$B$5-SUM($C$4:K4)</f>
        <v>0</v>
      </c>
      <c r="L7" s="30">
        <f>L5-$B$5-SUM($C$4:L4)</f>
        <v>0</v>
      </c>
      <c r="M7" s="30">
        <f>M5-$B$5-SUM($C$4:M4)</f>
        <v>0</v>
      </c>
      <c r="N7" s="30">
        <f>N5-$B$5-SUM($C$4:N4)</f>
        <v>0</v>
      </c>
      <c r="O7" s="30">
        <f>O5-$B$5-SUM($C$4:O4)</f>
        <v>0</v>
      </c>
      <c r="P7" s="30">
        <f>P5-$B$5-SUM($C$4:P4)</f>
        <v>0</v>
      </c>
      <c r="Q7" s="30">
        <f>Q5-$B$5-SUM($C$4:Q4)</f>
        <v>-1</v>
      </c>
      <c r="R7" s="30">
        <f>R5-$B$5-SUM($C$4:R4)</f>
        <v>-1</v>
      </c>
      <c r="S7" s="30">
        <f>S5-$B$5-SUM($C$4:S4)</f>
        <v>-1</v>
      </c>
      <c r="T7" s="30">
        <f>T5-$B$5-SUM($C$4:T4)</f>
        <v>-1</v>
      </c>
      <c r="U7" s="30">
        <f>U5-$B$5-SUM($C$4:U4)</f>
        <v>0</v>
      </c>
      <c r="V7" s="30">
        <f>V5-$B$5-SUM($C$4:V4)</f>
        <v>-1</v>
      </c>
      <c r="W7" s="30">
        <f>W5-$B$5-SUM($C$4:W4)</f>
        <v>-1</v>
      </c>
      <c r="X7" s="30">
        <f>X5-$B$5-SUM($C$4:X4)</f>
        <v>-1</v>
      </c>
      <c r="Y7" s="30">
        <f>Y5-$B$5-SUM($C$4:Y4)</f>
        <v>-1</v>
      </c>
      <c r="Z7" s="30">
        <f>Z5-$B$5-SUM($C$4:Z4)</f>
        <v>-1</v>
      </c>
      <c r="AA7" s="30">
        <f>AA5-$B$5-SUM($C$4:AA4)</f>
        <v>-1</v>
      </c>
      <c r="AB7" s="30">
        <f>AB5-$B$5-SUM($C$4:AB4)</f>
        <v>-1.1999999999998181</v>
      </c>
      <c r="AC7" s="30">
        <f>AC5-$B$5-SUM($C$4:AC4)</f>
        <v>-0.1999999999998181</v>
      </c>
      <c r="AD7" s="30">
        <f>AD5-$B$5-SUM($C$4:AD4)</f>
        <v>-0.1999999999998181</v>
      </c>
      <c r="AE7" s="30">
        <f>AE5-$B$5-SUM($C$4:AE4)</f>
        <v>-0.1999999999998181</v>
      </c>
      <c r="AF7" s="30">
        <f>AF5-$B$5-SUM($C$4:AF4)</f>
        <v>-1.2000000000007276</v>
      </c>
      <c r="AG7" s="30">
        <f>AG5-$B$5-SUM($C$4:AG4)</f>
        <v>-1.2000000000007276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41.4</v>
      </c>
      <c r="C3" s="14">
        <v>43.2</v>
      </c>
      <c r="D3" s="14">
        <v>54.4</v>
      </c>
      <c r="E3" s="14">
        <v>57.5</v>
      </c>
      <c r="F3" s="14">
        <v>55.2</v>
      </c>
      <c r="G3" s="14">
        <v>18.899999999999999</v>
      </c>
      <c r="H3" s="14">
        <v>52.1</v>
      </c>
      <c r="I3" s="14">
        <v>45.4</v>
      </c>
      <c r="J3" s="14">
        <v>20.6</v>
      </c>
      <c r="K3" s="14">
        <v>30.7</v>
      </c>
      <c r="L3" s="14">
        <v>60</v>
      </c>
      <c r="M3" s="14">
        <v>30.5</v>
      </c>
      <c r="N3" s="14">
        <v>55.3</v>
      </c>
      <c r="O3" s="14">
        <v>60</v>
      </c>
      <c r="P3" s="14">
        <v>50.1</v>
      </c>
      <c r="Q3" s="14">
        <v>50.1</v>
      </c>
      <c r="R3" s="14">
        <v>50.1</v>
      </c>
      <c r="S3" s="14">
        <v>60</v>
      </c>
      <c r="T3" s="14">
        <v>50</v>
      </c>
      <c r="U3" s="14">
        <v>53.1</v>
      </c>
      <c r="V3" s="14">
        <v>39.4</v>
      </c>
      <c r="W3" s="14">
        <v>38.4</v>
      </c>
      <c r="X3" s="14">
        <v>40.1</v>
      </c>
      <c r="Y3" s="14">
        <v>14.3</v>
      </c>
      <c r="Z3" s="14">
        <v>47</v>
      </c>
      <c r="AA3" s="14">
        <v>56.3</v>
      </c>
      <c r="AB3" s="14">
        <v>10.9</v>
      </c>
      <c r="AC3" s="14">
        <v>52.7</v>
      </c>
      <c r="AD3" s="14">
        <v>14</v>
      </c>
      <c r="AE3" s="14">
        <v>40.799999999999997</v>
      </c>
      <c r="AF3" s="14">
        <v>44.7</v>
      </c>
      <c r="AG3" s="14"/>
      <c r="AH3" s="14"/>
      <c r="AI3" s="14"/>
    </row>
    <row r="4" spans="1:40" s="7" customFormat="1" x14ac:dyDescent="0.25">
      <c r="A4" s="15" t="s">
        <v>17</v>
      </c>
      <c r="B4" s="10">
        <v>279</v>
      </c>
      <c r="C4" s="10">
        <v>281</v>
      </c>
      <c r="D4" s="10">
        <v>251</v>
      </c>
      <c r="E4" s="10">
        <v>254</v>
      </c>
      <c r="F4" s="10">
        <v>205</v>
      </c>
      <c r="G4" s="10">
        <v>67.099999999999994</v>
      </c>
      <c r="H4" s="10">
        <v>290</v>
      </c>
      <c r="I4" s="10">
        <v>299</v>
      </c>
      <c r="J4" s="10">
        <v>54.3</v>
      </c>
      <c r="K4" s="10">
        <v>87.8</v>
      </c>
      <c r="L4" s="10">
        <v>220</v>
      </c>
      <c r="M4" s="10">
        <v>86.7</v>
      </c>
      <c r="N4" s="10">
        <v>155</v>
      </c>
      <c r="O4" s="10">
        <v>158</v>
      </c>
      <c r="P4" s="10">
        <v>171</v>
      </c>
      <c r="Q4" s="10">
        <v>281</v>
      </c>
      <c r="R4" s="10">
        <v>130</v>
      </c>
      <c r="S4" s="10">
        <v>211</v>
      </c>
      <c r="T4" s="10">
        <v>128</v>
      </c>
      <c r="U4" s="10">
        <v>233</v>
      </c>
      <c r="V4" s="10">
        <v>262</v>
      </c>
      <c r="W4" s="10">
        <v>267</v>
      </c>
      <c r="X4" s="10">
        <v>193</v>
      </c>
      <c r="Y4" s="10">
        <v>57</v>
      </c>
      <c r="Z4" s="10">
        <v>152</v>
      </c>
      <c r="AA4" s="10">
        <v>172</v>
      </c>
      <c r="AB4" s="10">
        <v>31.1</v>
      </c>
      <c r="AC4" s="10">
        <v>148</v>
      </c>
      <c r="AD4" s="10">
        <v>59.3</v>
      </c>
      <c r="AE4" s="10">
        <v>204</v>
      </c>
      <c r="AF4" s="10">
        <v>291</v>
      </c>
      <c r="AG4" s="10"/>
      <c r="AH4" s="10"/>
      <c r="AI4" s="10">
        <f>SUM(C4:AG4)</f>
        <v>5399.3</v>
      </c>
      <c r="AJ4" s="16">
        <f>AVERAGE(C4:AG4)</f>
        <v>179.97666666666666</v>
      </c>
      <c r="AK4" s="17"/>
    </row>
    <row r="5" spans="1:40" x14ac:dyDescent="0.25">
      <c r="A5" s="13" t="s">
        <v>23</v>
      </c>
      <c r="B5" s="27">
        <f t="shared" ref="B5:AG5" si="0">B6+$A$6</f>
        <v>344003</v>
      </c>
      <c r="C5" s="27">
        <f t="shared" si="0"/>
        <v>344284</v>
      </c>
      <c r="D5" s="27">
        <f t="shared" si="0"/>
        <v>344535</v>
      </c>
      <c r="E5" s="27">
        <f t="shared" si="0"/>
        <v>344788</v>
      </c>
      <c r="F5" s="27">
        <f t="shared" si="0"/>
        <v>344993</v>
      </c>
      <c r="G5" s="27">
        <f t="shared" si="0"/>
        <v>345060</v>
      </c>
      <c r="H5" s="27">
        <f t="shared" si="0"/>
        <v>345350</v>
      </c>
      <c r="I5" s="27">
        <f t="shared" si="0"/>
        <v>345649</v>
      </c>
      <c r="J5" s="27">
        <f t="shared" si="0"/>
        <v>345704</v>
      </c>
      <c r="K5" s="27">
        <f t="shared" si="0"/>
        <v>345791</v>
      </c>
      <c r="L5" s="27">
        <f t="shared" si="0"/>
        <v>346011</v>
      </c>
      <c r="M5" s="27">
        <f t="shared" si="0"/>
        <v>346098</v>
      </c>
      <c r="N5" s="27">
        <f t="shared" si="0"/>
        <v>346253</v>
      </c>
      <c r="O5" s="27">
        <f t="shared" si="0"/>
        <v>346411</v>
      </c>
      <c r="P5" s="27">
        <f t="shared" si="0"/>
        <v>346581</v>
      </c>
      <c r="Q5" s="27">
        <f t="shared" si="0"/>
        <v>346862</v>
      </c>
      <c r="R5" s="27">
        <f t="shared" si="0"/>
        <v>346992</v>
      </c>
      <c r="S5" s="27">
        <f t="shared" si="0"/>
        <v>347203</v>
      </c>
      <c r="T5" s="27">
        <f t="shared" si="0"/>
        <v>347331</v>
      </c>
      <c r="U5" s="27">
        <f t="shared" si="0"/>
        <v>347564</v>
      </c>
      <c r="V5" s="27">
        <f t="shared" si="0"/>
        <v>347826</v>
      </c>
      <c r="W5" s="27">
        <f t="shared" si="0"/>
        <v>348093</v>
      </c>
      <c r="X5" s="27">
        <f t="shared" si="0"/>
        <v>348287</v>
      </c>
      <c r="Y5" s="27">
        <f t="shared" si="0"/>
        <v>348344</v>
      </c>
      <c r="Z5" s="27">
        <f t="shared" si="0"/>
        <v>348496</v>
      </c>
      <c r="AA5" s="27">
        <f t="shared" si="0"/>
        <v>348668</v>
      </c>
      <c r="AB5" s="27">
        <f t="shared" si="0"/>
        <v>348699</v>
      </c>
      <c r="AC5" s="27">
        <f t="shared" si="0"/>
        <v>348847</v>
      </c>
      <c r="AD5" s="27">
        <f t="shared" si="0"/>
        <v>348907</v>
      </c>
      <c r="AE5" s="27">
        <f t="shared" si="0"/>
        <v>349111</v>
      </c>
      <c r="AF5" s="27">
        <f t="shared" si="0"/>
        <v>349330</v>
      </c>
      <c r="AG5" s="27">
        <f t="shared" si="0"/>
        <v>150691</v>
      </c>
      <c r="AI5" s="12">
        <f>MAX(C5:AG5)-B5</f>
        <v>5327</v>
      </c>
    </row>
    <row r="6" spans="1:40" x14ac:dyDescent="0.25">
      <c r="A6" s="13">
        <v>150691</v>
      </c>
      <c r="B6" s="12">
        <v>193312</v>
      </c>
      <c r="C6" s="12">
        <v>193593</v>
      </c>
      <c r="D6" s="12">
        <v>193844</v>
      </c>
      <c r="E6" s="12">
        <v>194097</v>
      </c>
      <c r="F6" s="12">
        <v>194302</v>
      </c>
      <c r="G6" s="12">
        <v>194369</v>
      </c>
      <c r="H6" s="27">
        <v>194659</v>
      </c>
      <c r="I6" s="27">
        <v>194958</v>
      </c>
      <c r="J6" s="27">
        <v>195013</v>
      </c>
      <c r="K6" s="27">
        <v>195100</v>
      </c>
      <c r="L6" s="27">
        <v>195320</v>
      </c>
      <c r="M6" s="27">
        <v>195407</v>
      </c>
      <c r="N6" s="27">
        <v>195562</v>
      </c>
      <c r="O6" s="27">
        <v>195720</v>
      </c>
      <c r="P6" s="27">
        <v>195890</v>
      </c>
      <c r="Q6" s="27">
        <v>196171</v>
      </c>
      <c r="R6" s="27">
        <v>196301</v>
      </c>
      <c r="S6" s="27">
        <v>196512</v>
      </c>
      <c r="T6" s="27">
        <v>196640</v>
      </c>
      <c r="U6" s="27">
        <v>196873</v>
      </c>
      <c r="V6" s="27">
        <v>197135</v>
      </c>
      <c r="W6" s="27">
        <v>197402</v>
      </c>
      <c r="X6" s="27">
        <v>197596</v>
      </c>
      <c r="Y6" s="27">
        <v>197653</v>
      </c>
      <c r="Z6" s="27">
        <v>197805</v>
      </c>
      <c r="AA6" s="27">
        <v>197977</v>
      </c>
      <c r="AB6" s="27">
        <v>198008</v>
      </c>
      <c r="AC6" s="27">
        <v>198156</v>
      </c>
      <c r="AD6" s="27">
        <v>198216</v>
      </c>
      <c r="AE6" s="27">
        <v>198420</v>
      </c>
      <c r="AF6" s="27">
        <v>198639</v>
      </c>
      <c r="AG6" s="12"/>
    </row>
    <row r="7" spans="1:40" x14ac:dyDescent="0.25">
      <c r="B7" s="30"/>
      <c r="C7" s="30">
        <f>C5-$B$5-SUM($C$4:C4)</f>
        <v>0</v>
      </c>
      <c r="D7" s="30">
        <f>D5-$B$5-SUM($C$4:D4)</f>
        <v>0</v>
      </c>
      <c r="E7" s="30">
        <f>E5-$B$5-SUM($C$4:E4)</f>
        <v>-1</v>
      </c>
      <c r="F7" s="30">
        <f>F5-$B$5-SUM($C$4:F4)</f>
        <v>-1</v>
      </c>
      <c r="G7" s="30">
        <f>G5-$B$5-SUM($C$4:G4)</f>
        <v>-1.0999999999999091</v>
      </c>
      <c r="H7" s="30">
        <f>H5-$B$5-SUM($C$4:H4)</f>
        <v>-1.0999999999999091</v>
      </c>
      <c r="I7" s="30">
        <f>I5-$B$5-SUM($C$4:I4)</f>
        <v>-1.0999999999999091</v>
      </c>
      <c r="J7" s="30">
        <f>J5-$B$5-SUM($C$4:J4)</f>
        <v>-0.39999999999986358</v>
      </c>
      <c r="K7" s="30">
        <f>K5-$B$5-SUM($C$4:K4)</f>
        <v>-1.1999999999998181</v>
      </c>
      <c r="L7" s="30">
        <f>L5-$B$5-SUM($C$4:L4)</f>
        <v>-1.1999999999998181</v>
      </c>
      <c r="M7" s="30">
        <f>M5-$B$5-SUM($C$4:M4)</f>
        <v>-0.8999999999996362</v>
      </c>
      <c r="N7" s="30">
        <f>N5-$B$5-SUM($C$4:N4)</f>
        <v>-0.8999999999996362</v>
      </c>
      <c r="O7" s="30">
        <f>O5-$B$5-SUM($C$4:O4)</f>
        <v>-0.8999999999996362</v>
      </c>
      <c r="P7" s="30">
        <f>P5-$B$5-SUM($C$4:P4)</f>
        <v>-1.8999999999996362</v>
      </c>
      <c r="Q7" s="30">
        <f>Q5-$B$5-SUM($C$4:Q4)</f>
        <v>-1.8999999999996362</v>
      </c>
      <c r="R7" s="30">
        <f>R5-$B$5-SUM($C$4:R4)</f>
        <v>-1.8999999999996362</v>
      </c>
      <c r="S7" s="30">
        <f>S5-$B$5-SUM($C$4:S4)</f>
        <v>-1.8999999999996362</v>
      </c>
      <c r="T7" s="30">
        <f>T5-$B$5-SUM($C$4:T4)</f>
        <v>-1.8999999999996362</v>
      </c>
      <c r="U7" s="30">
        <f>U5-$B$5-SUM($C$4:U4)</f>
        <v>-1.8999999999996362</v>
      </c>
      <c r="V7" s="30">
        <f>V5-$B$5-SUM($C$4:V4)</f>
        <v>-1.8999999999996362</v>
      </c>
      <c r="W7" s="30">
        <f>W5-$B$5-SUM($C$4:W4)</f>
        <v>-1.8999999999996362</v>
      </c>
      <c r="X7" s="30">
        <f>X5-$B$5-SUM($C$4:X4)</f>
        <v>-0.8999999999996362</v>
      </c>
      <c r="Y7" s="30">
        <f>Y5-$B$5-SUM($C$4:Y4)</f>
        <v>-0.8999999999996362</v>
      </c>
      <c r="Z7" s="30">
        <f>Z5-$B$5-SUM($C$4:Z4)</f>
        <v>-0.8999999999996362</v>
      </c>
      <c r="AA7" s="30">
        <f>AA5-$B$5-SUM($C$4:AA4)</f>
        <v>-0.8999999999996362</v>
      </c>
      <c r="AB7" s="30">
        <f>AB5-$B$5-SUM($C$4:AB4)</f>
        <v>-1</v>
      </c>
      <c r="AC7" s="30">
        <f>AC5-$B$5-SUM($C$4:AC4)</f>
        <v>-1</v>
      </c>
      <c r="AD7" s="30">
        <f>AD5-$B$5-SUM($C$4:AD4)</f>
        <v>-0.3000000000001819</v>
      </c>
      <c r="AE7" s="30">
        <f>AE5-$B$5-SUM($C$4:AE4)</f>
        <v>-0.3000000000001819</v>
      </c>
      <c r="AF7" s="30">
        <f>AF5-$B$5-SUM($C$4:AF4)</f>
        <v>-72.300000000000182</v>
      </c>
      <c r="AG7" s="30">
        <f>AG5-$B$5-SUM($C$4:AG4)</f>
        <v>-198711.3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44.7</v>
      </c>
      <c r="C3" s="14">
        <v>15.6</v>
      </c>
      <c r="D3" s="14">
        <v>50.3</v>
      </c>
      <c r="E3" s="14">
        <v>26.7</v>
      </c>
      <c r="F3" s="14">
        <v>31.1</v>
      </c>
      <c r="G3" s="14">
        <v>48.8</v>
      </c>
      <c r="H3" s="14">
        <v>32.4</v>
      </c>
      <c r="I3" s="14">
        <v>51.1</v>
      </c>
      <c r="J3" s="14">
        <v>7.7</v>
      </c>
      <c r="K3" s="14">
        <v>47.4</v>
      </c>
      <c r="L3" s="14">
        <v>49.1</v>
      </c>
      <c r="M3" s="14">
        <v>48.3</v>
      </c>
      <c r="N3" s="14">
        <v>49</v>
      </c>
      <c r="O3" s="14">
        <v>44.5</v>
      </c>
      <c r="P3" s="14">
        <v>46.4</v>
      </c>
      <c r="Q3" s="14">
        <v>25.4</v>
      </c>
      <c r="R3" s="14">
        <v>43.1</v>
      </c>
      <c r="S3" s="14">
        <v>37.4</v>
      </c>
      <c r="T3" s="14">
        <v>29.7</v>
      </c>
      <c r="U3" s="14">
        <v>22.8</v>
      </c>
      <c r="V3" s="14">
        <v>35.9</v>
      </c>
      <c r="W3" s="14">
        <v>30.7</v>
      </c>
      <c r="X3" s="14">
        <v>35.200000000000003</v>
      </c>
      <c r="Y3" s="14">
        <v>15.6</v>
      </c>
      <c r="Z3" s="14">
        <v>40.799999999999997</v>
      </c>
      <c r="AA3" s="14">
        <v>34.5</v>
      </c>
      <c r="AB3" s="14">
        <v>38.700000000000003</v>
      </c>
      <c r="AC3" s="14">
        <v>30.5</v>
      </c>
      <c r="AD3" s="14">
        <v>28.9</v>
      </c>
      <c r="AE3" s="14">
        <v>28.5</v>
      </c>
      <c r="AF3" s="14">
        <v>39.6</v>
      </c>
      <c r="AG3" s="14">
        <v>14.2</v>
      </c>
      <c r="AH3" s="14"/>
      <c r="AI3" s="14"/>
    </row>
    <row r="4" spans="1:40" s="7" customFormat="1" x14ac:dyDescent="0.25">
      <c r="A4" s="15" t="s">
        <v>17</v>
      </c>
      <c r="B4" s="10">
        <v>291</v>
      </c>
      <c r="C4" s="10">
        <v>62.5</v>
      </c>
      <c r="D4" s="10">
        <v>134</v>
      </c>
      <c r="E4" s="10">
        <v>124</v>
      </c>
      <c r="F4" s="10">
        <v>92.3</v>
      </c>
      <c r="G4" s="10">
        <v>103</v>
      </c>
      <c r="H4" s="10">
        <v>107</v>
      </c>
      <c r="I4" s="10">
        <v>150</v>
      </c>
      <c r="J4" s="10">
        <v>26.3</v>
      </c>
      <c r="K4" s="10">
        <v>190</v>
      </c>
      <c r="L4" s="10">
        <v>138</v>
      </c>
      <c r="M4" s="10">
        <v>164</v>
      </c>
      <c r="N4" s="10">
        <v>115</v>
      </c>
      <c r="O4" s="10">
        <v>114</v>
      </c>
      <c r="P4" s="10">
        <v>115</v>
      </c>
      <c r="Q4" s="10">
        <v>74</v>
      </c>
      <c r="R4" s="10">
        <v>113</v>
      </c>
      <c r="S4" s="10">
        <v>107</v>
      </c>
      <c r="T4" s="10">
        <v>53.5</v>
      </c>
      <c r="U4" s="10">
        <v>67.8</v>
      </c>
      <c r="V4" s="10">
        <v>157</v>
      </c>
      <c r="W4" s="10">
        <v>182</v>
      </c>
      <c r="X4" s="10">
        <v>104</v>
      </c>
      <c r="Y4" s="10">
        <v>53.8</v>
      </c>
      <c r="Z4" s="10">
        <v>86.7</v>
      </c>
      <c r="AA4" s="10">
        <v>165</v>
      </c>
      <c r="AB4" s="10">
        <v>70.5</v>
      </c>
      <c r="AC4" s="10">
        <v>148</v>
      </c>
      <c r="AD4" s="10">
        <v>164</v>
      </c>
      <c r="AE4" s="10">
        <v>161</v>
      </c>
      <c r="AF4" s="10">
        <v>112</v>
      </c>
      <c r="AG4" s="10">
        <v>54.8</v>
      </c>
      <c r="AH4" s="10"/>
      <c r="AI4" s="10">
        <f>SUM(C4:AG4)</f>
        <v>3509.2000000000003</v>
      </c>
      <c r="AJ4" s="16">
        <f>AVERAGE(C4:AG4)</f>
        <v>113.2</v>
      </c>
      <c r="AK4" s="17"/>
    </row>
    <row r="5" spans="1:40" x14ac:dyDescent="0.25">
      <c r="A5" s="13" t="s">
        <v>23</v>
      </c>
      <c r="B5" s="27">
        <f t="shared" ref="B5:AG5" si="0">B6+$A$6</f>
        <v>349330</v>
      </c>
      <c r="C5" s="27">
        <f t="shared" si="0"/>
        <v>349393</v>
      </c>
      <c r="D5" s="27">
        <f t="shared" si="0"/>
        <v>349527</v>
      </c>
      <c r="E5" s="27">
        <f t="shared" si="0"/>
        <v>349651</v>
      </c>
      <c r="F5" s="27">
        <f t="shared" si="0"/>
        <v>349743</v>
      </c>
      <c r="G5" s="27">
        <f t="shared" si="0"/>
        <v>349847</v>
      </c>
      <c r="H5" s="27">
        <f t="shared" si="0"/>
        <v>349954</v>
      </c>
      <c r="I5" s="27">
        <f t="shared" si="0"/>
        <v>350104</v>
      </c>
      <c r="J5" s="27">
        <f t="shared" si="0"/>
        <v>350131</v>
      </c>
      <c r="K5" s="27">
        <f t="shared" si="0"/>
        <v>350321</v>
      </c>
      <c r="L5" s="27">
        <f t="shared" si="0"/>
        <v>350459</v>
      </c>
      <c r="M5" s="27">
        <f t="shared" si="0"/>
        <v>350623</v>
      </c>
      <c r="N5" s="27">
        <f t="shared" si="0"/>
        <v>350738</v>
      </c>
      <c r="O5" s="27">
        <f t="shared" si="0"/>
        <v>350851</v>
      </c>
      <c r="P5" s="27">
        <f t="shared" si="0"/>
        <v>350966</v>
      </c>
      <c r="Q5" s="27">
        <f t="shared" si="0"/>
        <v>351040</v>
      </c>
      <c r="R5" s="27">
        <f t="shared" si="0"/>
        <v>351153</v>
      </c>
      <c r="S5" s="27">
        <f t="shared" si="0"/>
        <v>351261</v>
      </c>
      <c r="T5" s="27">
        <f t="shared" si="0"/>
        <v>351314</v>
      </c>
      <c r="U5" s="27">
        <f t="shared" si="0"/>
        <v>351382</v>
      </c>
      <c r="V5" s="27">
        <f t="shared" si="0"/>
        <v>351539</v>
      </c>
      <c r="W5" s="27">
        <f t="shared" si="0"/>
        <v>351721</v>
      </c>
      <c r="X5" s="27">
        <f t="shared" si="0"/>
        <v>351825</v>
      </c>
      <c r="Y5" s="27">
        <f t="shared" si="0"/>
        <v>351879</v>
      </c>
      <c r="Z5" s="27">
        <f t="shared" si="0"/>
        <v>351966</v>
      </c>
      <c r="AA5" s="27">
        <f t="shared" si="0"/>
        <v>352131</v>
      </c>
      <c r="AB5" s="27">
        <f t="shared" si="0"/>
        <v>352201</v>
      </c>
      <c r="AC5" s="27">
        <f t="shared" si="0"/>
        <v>352349</v>
      </c>
      <c r="AD5" s="27">
        <f t="shared" si="0"/>
        <v>352513</v>
      </c>
      <c r="AE5" s="27">
        <f t="shared" si="0"/>
        <v>352674</v>
      </c>
      <c r="AF5" s="27">
        <f t="shared" si="0"/>
        <v>352787</v>
      </c>
      <c r="AG5" s="27">
        <f t="shared" si="0"/>
        <v>352841</v>
      </c>
      <c r="AI5" s="12">
        <f>MAX(C5:AG5)-B5</f>
        <v>3511</v>
      </c>
    </row>
    <row r="6" spans="1:40" x14ac:dyDescent="0.25">
      <c r="A6" s="13">
        <v>150691</v>
      </c>
      <c r="B6" s="27">
        <v>198639</v>
      </c>
      <c r="C6" s="12">
        <v>198702</v>
      </c>
      <c r="D6" s="12">
        <v>198836</v>
      </c>
      <c r="E6" s="12">
        <v>198960</v>
      </c>
      <c r="F6" s="12">
        <v>199052</v>
      </c>
      <c r="G6" s="12">
        <v>199156</v>
      </c>
      <c r="H6" s="27">
        <v>199263</v>
      </c>
      <c r="I6" s="27">
        <v>199413</v>
      </c>
      <c r="J6" s="27">
        <v>199440</v>
      </c>
      <c r="K6" s="27">
        <v>199630</v>
      </c>
      <c r="L6" s="27">
        <v>199768</v>
      </c>
      <c r="M6" s="27">
        <v>199932</v>
      </c>
      <c r="N6" s="27">
        <v>200047</v>
      </c>
      <c r="O6" s="27">
        <v>200160</v>
      </c>
      <c r="P6" s="27">
        <v>200275</v>
      </c>
      <c r="Q6" s="27">
        <v>200349</v>
      </c>
      <c r="R6" s="27">
        <v>200462</v>
      </c>
      <c r="S6" s="27">
        <v>200570</v>
      </c>
      <c r="T6" s="27">
        <v>200623</v>
      </c>
      <c r="U6" s="27">
        <v>200691</v>
      </c>
      <c r="V6" s="27">
        <v>200848</v>
      </c>
      <c r="W6" s="27">
        <v>201030</v>
      </c>
      <c r="X6" s="27">
        <v>201134</v>
      </c>
      <c r="Y6" s="27">
        <v>201188</v>
      </c>
      <c r="Z6" s="27">
        <v>201275</v>
      </c>
      <c r="AA6" s="27">
        <v>201440</v>
      </c>
      <c r="AB6" s="27">
        <v>201510</v>
      </c>
      <c r="AC6" s="27">
        <v>201658</v>
      </c>
      <c r="AD6" s="27">
        <v>201822</v>
      </c>
      <c r="AE6" s="27">
        <v>201983</v>
      </c>
      <c r="AF6" s="27">
        <v>202096</v>
      </c>
      <c r="AG6" s="12">
        <v>202150</v>
      </c>
    </row>
    <row r="7" spans="1:40" x14ac:dyDescent="0.25">
      <c r="B7" s="30"/>
      <c r="C7" s="30">
        <f>C5-$B$5-SUM($C$4:C4)</f>
        <v>0.5</v>
      </c>
      <c r="D7" s="30">
        <f>D5-$B$5-SUM($C$4:D4)</f>
        <v>0.5</v>
      </c>
      <c r="E7" s="30">
        <f>E5-$B$5-SUM($C$4:E4)</f>
        <v>0.5</v>
      </c>
      <c r="F7" s="30">
        <f>F5-$B$5-SUM($C$4:F4)</f>
        <v>0.19999999999998863</v>
      </c>
      <c r="G7" s="30">
        <f>G5-$B$5-SUM($C$4:G4)</f>
        <v>1.2000000000000455</v>
      </c>
      <c r="H7" s="30">
        <f>H5-$B$5-SUM($C$4:H4)</f>
        <v>1.2000000000000455</v>
      </c>
      <c r="I7" s="30">
        <f>I5-$B$5-SUM($C$4:I4)</f>
        <v>1.2000000000000455</v>
      </c>
      <c r="J7" s="30">
        <f>J5-$B$5-SUM($C$4:J4)</f>
        <v>1.9000000000000909</v>
      </c>
      <c r="K7" s="30">
        <f>K5-$B$5-SUM($C$4:K4)</f>
        <v>1.9000000000000909</v>
      </c>
      <c r="L7" s="30">
        <f>L5-$B$5-SUM($C$4:L4)</f>
        <v>1.9000000000000909</v>
      </c>
      <c r="M7" s="30">
        <f>M5-$B$5-SUM($C$4:M4)</f>
        <v>1.9000000000000909</v>
      </c>
      <c r="N7" s="30">
        <f>N5-$B$5-SUM($C$4:N4)</f>
        <v>1.9000000000000909</v>
      </c>
      <c r="O7" s="30">
        <f>O5-$B$5-SUM($C$4:O4)</f>
        <v>0.90000000000009095</v>
      </c>
      <c r="P7" s="30">
        <f>P5-$B$5-SUM($C$4:P4)</f>
        <v>0.90000000000009095</v>
      </c>
      <c r="Q7" s="30">
        <f>Q5-$B$5-SUM($C$4:Q4)</f>
        <v>0.90000000000009095</v>
      </c>
      <c r="R7" s="30">
        <f>R5-$B$5-SUM($C$4:R4)</f>
        <v>0.90000000000009095</v>
      </c>
      <c r="S7" s="30">
        <f>S5-$B$5-SUM($C$4:S4)</f>
        <v>1.9000000000000909</v>
      </c>
      <c r="T7" s="30">
        <f>T5-$B$5-SUM($C$4:T4)</f>
        <v>1.4000000000000909</v>
      </c>
      <c r="U7" s="30">
        <f>U5-$B$5-SUM($C$4:U4)</f>
        <v>1.5999999999999091</v>
      </c>
      <c r="V7" s="30">
        <f>V5-$B$5-SUM($C$4:V4)</f>
        <v>1.5999999999999091</v>
      </c>
      <c r="W7" s="30">
        <f>W5-$B$5-SUM($C$4:W4)</f>
        <v>1.5999999999999091</v>
      </c>
      <c r="X7" s="30">
        <f>X5-$B$5-SUM($C$4:X4)</f>
        <v>1.5999999999999091</v>
      </c>
      <c r="Y7" s="30">
        <f>Y5-$B$5-SUM($C$4:Y4)</f>
        <v>1.7999999999997272</v>
      </c>
      <c r="Z7" s="30">
        <f>Z5-$B$5-SUM($C$4:Z4)</f>
        <v>2.0999999999999091</v>
      </c>
      <c r="AA7" s="30">
        <f>AA5-$B$5-SUM($C$4:AA4)</f>
        <v>2.0999999999999091</v>
      </c>
      <c r="AB7" s="30">
        <f>AB5-$B$5-SUM($C$4:AB4)</f>
        <v>1.5999999999999091</v>
      </c>
      <c r="AC7" s="30">
        <f>AC5-$B$5-SUM($C$4:AC4)</f>
        <v>1.5999999999999091</v>
      </c>
      <c r="AD7" s="30">
        <f>AD5-$B$5-SUM($C$4:AD4)</f>
        <v>1.5999999999999091</v>
      </c>
      <c r="AE7" s="30">
        <f>AE5-$B$5-SUM($C$4:AE4)</f>
        <v>1.5999999999999091</v>
      </c>
      <c r="AF7" s="30">
        <f>AF5-$B$5-SUM($C$4:AF4)</f>
        <v>2.5999999999999091</v>
      </c>
      <c r="AG7" s="30">
        <f>AG5-$B$5-SUM($C$4:AG4)</f>
        <v>1.7999999999997272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14.2</v>
      </c>
      <c r="C3" s="14">
        <v>32.200000000000003</v>
      </c>
      <c r="D3" s="14">
        <v>31.7</v>
      </c>
      <c r="E3" s="14">
        <v>29.3</v>
      </c>
      <c r="F3" s="14">
        <v>22.3</v>
      </c>
      <c r="G3" s="14">
        <v>36.1</v>
      </c>
      <c r="H3" s="14">
        <v>26.9</v>
      </c>
      <c r="I3" s="14">
        <v>12.9</v>
      </c>
      <c r="J3" s="14">
        <v>25</v>
      </c>
      <c r="K3" s="14">
        <v>26.5</v>
      </c>
      <c r="L3" s="14">
        <v>8.89</v>
      </c>
      <c r="M3" s="14">
        <v>31.7</v>
      </c>
      <c r="N3" s="14">
        <v>11.7</v>
      </c>
      <c r="O3" s="14">
        <v>13.5</v>
      </c>
      <c r="P3" s="14">
        <v>32.799999999999997</v>
      </c>
      <c r="Q3" s="14">
        <v>26.2</v>
      </c>
      <c r="R3" s="14">
        <v>11.8</v>
      </c>
      <c r="S3" s="14">
        <v>24.6</v>
      </c>
      <c r="T3" s="14">
        <v>26.8</v>
      </c>
      <c r="U3" s="14">
        <v>11.7</v>
      </c>
      <c r="V3" s="14">
        <v>36.5</v>
      </c>
      <c r="W3" s="14">
        <v>1.47</v>
      </c>
      <c r="X3" s="14">
        <v>0</v>
      </c>
      <c r="Y3" s="14">
        <v>0</v>
      </c>
      <c r="Z3" s="14">
        <v>0</v>
      </c>
      <c r="AA3" s="14">
        <v>0.105</v>
      </c>
      <c r="AB3" s="14">
        <v>0.317</v>
      </c>
      <c r="AC3" s="14">
        <v>1.04</v>
      </c>
      <c r="AD3" s="14">
        <v>0.38100000000000001</v>
      </c>
      <c r="AE3" s="14">
        <v>9.6300000000000008</v>
      </c>
      <c r="AF3" s="14">
        <v>9.77</v>
      </c>
      <c r="AG3" s="14"/>
      <c r="AH3" s="14"/>
      <c r="AI3" s="14"/>
    </row>
    <row r="4" spans="1:40" s="7" customFormat="1" x14ac:dyDescent="0.25">
      <c r="A4" s="15" t="s">
        <v>17</v>
      </c>
      <c r="B4" s="10">
        <v>54.8</v>
      </c>
      <c r="C4" s="10">
        <v>132</v>
      </c>
      <c r="D4" s="10">
        <v>110</v>
      </c>
      <c r="E4" s="10">
        <v>67.400000000000006</v>
      </c>
      <c r="F4" s="10">
        <v>60.8</v>
      </c>
      <c r="G4" s="10">
        <v>98</v>
      </c>
      <c r="H4" s="10">
        <v>124</v>
      </c>
      <c r="I4" s="10">
        <v>43.6</v>
      </c>
      <c r="J4" s="10">
        <v>120</v>
      </c>
      <c r="K4" s="10">
        <v>123</v>
      </c>
      <c r="L4" s="10">
        <v>36.6</v>
      </c>
      <c r="M4" s="10">
        <v>97.1</v>
      </c>
      <c r="N4" s="10">
        <v>53</v>
      </c>
      <c r="O4" s="10">
        <v>43</v>
      </c>
      <c r="P4" s="10">
        <v>119</v>
      </c>
      <c r="Q4" s="10">
        <v>133</v>
      </c>
      <c r="R4" s="10">
        <v>40</v>
      </c>
      <c r="S4" s="10">
        <v>110</v>
      </c>
      <c r="T4" s="10">
        <v>82.1</v>
      </c>
      <c r="U4" s="10">
        <v>29.5</v>
      </c>
      <c r="V4" s="10">
        <v>89.2</v>
      </c>
      <c r="W4" s="10">
        <v>2.46</v>
      </c>
      <c r="X4" s="10">
        <v>0</v>
      </c>
      <c r="Y4" s="10">
        <v>0</v>
      </c>
      <c r="Z4" s="10">
        <v>0</v>
      </c>
      <c r="AA4" s="10">
        <v>1E-3</v>
      </c>
      <c r="AB4" s="10">
        <v>0.99</v>
      </c>
      <c r="AC4" s="10">
        <v>3.44</v>
      </c>
      <c r="AD4" s="10">
        <v>0.55000000000000004</v>
      </c>
      <c r="AE4" s="10">
        <v>36.799999999999997</v>
      </c>
      <c r="AF4" s="10">
        <v>40.6</v>
      </c>
      <c r="AG4" s="10"/>
      <c r="AH4" s="10"/>
      <c r="AI4" s="10">
        <f>SUM(C4:AG4)</f>
        <v>1796.1409999999998</v>
      </c>
      <c r="AJ4" s="16">
        <f>AVERAGE(C4:AG4)</f>
        <v>59.87136666666666</v>
      </c>
      <c r="AK4" s="17"/>
    </row>
    <row r="5" spans="1:40" x14ac:dyDescent="0.25">
      <c r="A5" s="13" t="s">
        <v>23</v>
      </c>
      <c r="B5" s="27">
        <f t="shared" ref="B5:AG5" si="0">B6+$A$6</f>
        <v>352841</v>
      </c>
      <c r="C5" s="27">
        <f t="shared" si="0"/>
        <v>352973</v>
      </c>
      <c r="D5" s="27">
        <f t="shared" si="0"/>
        <v>353084</v>
      </c>
      <c r="E5" s="27">
        <f t="shared" si="0"/>
        <v>353151</v>
      </c>
      <c r="F5" s="27">
        <f t="shared" si="0"/>
        <v>353212</v>
      </c>
      <c r="G5" s="27">
        <f t="shared" si="0"/>
        <v>353310</v>
      </c>
      <c r="H5" s="27">
        <f t="shared" si="0"/>
        <v>353433</v>
      </c>
      <c r="I5" s="27">
        <f t="shared" si="0"/>
        <v>353477</v>
      </c>
      <c r="J5" s="27">
        <f t="shared" si="0"/>
        <v>353597</v>
      </c>
      <c r="K5" s="27">
        <f t="shared" si="0"/>
        <v>353719</v>
      </c>
      <c r="L5" s="27">
        <f t="shared" si="0"/>
        <v>353756</v>
      </c>
      <c r="M5" s="27">
        <f t="shared" si="0"/>
        <v>353853</v>
      </c>
      <c r="N5" s="27">
        <f t="shared" si="0"/>
        <v>353907</v>
      </c>
      <c r="O5" s="27">
        <f t="shared" si="0"/>
        <v>353950</v>
      </c>
      <c r="P5" s="27">
        <f t="shared" si="0"/>
        <v>354069</v>
      </c>
      <c r="Q5" s="27">
        <f t="shared" si="0"/>
        <v>354201</v>
      </c>
      <c r="R5" s="27">
        <f t="shared" si="0"/>
        <v>354241</v>
      </c>
      <c r="S5" s="27">
        <f t="shared" si="0"/>
        <v>354351</v>
      </c>
      <c r="T5" s="27">
        <f t="shared" si="0"/>
        <v>354433</v>
      </c>
      <c r="U5" s="27">
        <f t="shared" si="0"/>
        <v>354463</v>
      </c>
      <c r="V5" s="27">
        <f t="shared" si="0"/>
        <v>354552</v>
      </c>
      <c r="W5" s="27">
        <f t="shared" si="0"/>
        <v>354554</v>
      </c>
      <c r="X5" s="27">
        <f t="shared" si="0"/>
        <v>354554</v>
      </c>
      <c r="Y5" s="27">
        <f t="shared" si="0"/>
        <v>354554</v>
      </c>
      <c r="Z5" s="27">
        <f t="shared" si="0"/>
        <v>354554</v>
      </c>
      <c r="AA5" s="27">
        <f t="shared" si="0"/>
        <v>354554</v>
      </c>
      <c r="AB5" s="27">
        <f t="shared" si="0"/>
        <v>354555</v>
      </c>
      <c r="AC5" s="27">
        <f t="shared" si="0"/>
        <v>354559</v>
      </c>
      <c r="AD5" s="27">
        <f t="shared" si="0"/>
        <v>354559</v>
      </c>
      <c r="AE5" s="27">
        <f t="shared" si="0"/>
        <v>354596</v>
      </c>
      <c r="AF5" s="27">
        <f t="shared" si="0"/>
        <v>354637</v>
      </c>
      <c r="AG5" s="27">
        <f t="shared" si="0"/>
        <v>150691</v>
      </c>
      <c r="AI5" s="12">
        <f>MAX(C5:AG5)-B5</f>
        <v>1796</v>
      </c>
    </row>
    <row r="6" spans="1:40" x14ac:dyDescent="0.25">
      <c r="A6" s="13">
        <v>150691</v>
      </c>
      <c r="B6" s="12">
        <v>202150</v>
      </c>
      <c r="C6" s="12">
        <v>202282</v>
      </c>
      <c r="D6" s="12">
        <v>202393</v>
      </c>
      <c r="E6" s="12">
        <v>202460</v>
      </c>
      <c r="F6" s="12">
        <v>202521</v>
      </c>
      <c r="G6" s="12">
        <v>202619</v>
      </c>
      <c r="H6" s="27">
        <v>202742</v>
      </c>
      <c r="I6" s="27">
        <v>202786</v>
      </c>
      <c r="J6" s="27">
        <v>202906</v>
      </c>
      <c r="K6" s="27">
        <v>203028</v>
      </c>
      <c r="L6" s="27">
        <v>203065</v>
      </c>
      <c r="M6" s="27">
        <v>203162</v>
      </c>
      <c r="N6" s="27">
        <v>203216</v>
      </c>
      <c r="O6" s="27">
        <v>203259</v>
      </c>
      <c r="P6" s="27">
        <v>203378</v>
      </c>
      <c r="Q6" s="27">
        <v>203510</v>
      </c>
      <c r="R6" s="27">
        <v>203550</v>
      </c>
      <c r="S6" s="27">
        <v>203660</v>
      </c>
      <c r="T6" s="27">
        <v>203742</v>
      </c>
      <c r="U6" s="27">
        <v>203772</v>
      </c>
      <c r="V6" s="27">
        <v>203861</v>
      </c>
      <c r="W6" s="27">
        <v>203863</v>
      </c>
      <c r="X6" s="27">
        <v>203863</v>
      </c>
      <c r="Y6" s="27">
        <v>203863</v>
      </c>
      <c r="Z6" s="27">
        <v>203863</v>
      </c>
      <c r="AA6" s="27">
        <v>203863</v>
      </c>
      <c r="AB6" s="27">
        <v>203864</v>
      </c>
      <c r="AC6" s="27">
        <v>203868</v>
      </c>
      <c r="AD6" s="27">
        <v>203868</v>
      </c>
      <c r="AE6" s="27">
        <v>203905</v>
      </c>
      <c r="AF6" s="27">
        <v>203946</v>
      </c>
      <c r="AG6" s="12"/>
    </row>
    <row r="7" spans="1:40" x14ac:dyDescent="0.25">
      <c r="B7" s="30"/>
      <c r="C7" s="30">
        <f>C5-$B$5-SUM($C$4:C4)</f>
        <v>0</v>
      </c>
      <c r="D7" s="30">
        <f>D5-$B$5-SUM($C$4:D4)</f>
        <v>1</v>
      </c>
      <c r="E7" s="30">
        <f>E5-$B$5-SUM($C$4:E4)</f>
        <v>0.60000000000002274</v>
      </c>
      <c r="F7" s="30">
        <f>F5-$B$5-SUM($C$4:F4)</f>
        <v>0.80000000000001137</v>
      </c>
      <c r="G7" s="30">
        <f>G5-$B$5-SUM($C$4:G4)</f>
        <v>0.80000000000001137</v>
      </c>
      <c r="H7" s="30">
        <f>H5-$B$5-SUM($C$4:H4)</f>
        <v>-0.20000000000004547</v>
      </c>
      <c r="I7" s="30">
        <f>I5-$B$5-SUM($C$4:I4)</f>
        <v>0.19999999999993179</v>
      </c>
      <c r="J7" s="30">
        <f>J5-$B$5-SUM($C$4:J4)</f>
        <v>0.19999999999993179</v>
      </c>
      <c r="K7" s="30">
        <f>K5-$B$5-SUM($C$4:K4)</f>
        <v>-0.80000000000006821</v>
      </c>
      <c r="L7" s="30">
        <f>L5-$B$5-SUM($C$4:L4)</f>
        <v>-0.40000000000009095</v>
      </c>
      <c r="M7" s="30">
        <f>M5-$B$5-SUM($C$4:M4)</f>
        <v>-0.50000000000011369</v>
      </c>
      <c r="N7" s="30">
        <f>N5-$B$5-SUM($C$4:N4)</f>
        <v>0.5</v>
      </c>
      <c r="O7" s="30">
        <f>O5-$B$5-SUM($C$4:O4)</f>
        <v>0.5</v>
      </c>
      <c r="P7" s="30">
        <f>P5-$B$5-SUM($C$4:P4)</f>
        <v>0.5</v>
      </c>
      <c r="Q7" s="30">
        <f>Q5-$B$5-SUM($C$4:Q4)</f>
        <v>-0.5</v>
      </c>
      <c r="R7" s="30">
        <f>R5-$B$5-SUM($C$4:R4)</f>
        <v>-0.5</v>
      </c>
      <c r="S7" s="30">
        <f>S5-$B$5-SUM($C$4:S4)</f>
        <v>-0.5</v>
      </c>
      <c r="T7" s="30">
        <f>T5-$B$5-SUM($C$4:T4)</f>
        <v>-0.59999999999990905</v>
      </c>
      <c r="U7" s="30">
        <f>U5-$B$5-SUM($C$4:U4)</f>
        <v>-9.9999999999909051E-2</v>
      </c>
      <c r="V7" s="30">
        <f>V5-$B$5-SUM($C$4:V4)</f>
        <v>-0.29999999999995453</v>
      </c>
      <c r="W7" s="30">
        <f>W5-$B$5-SUM($C$4:W4)</f>
        <v>-0.75999999999999091</v>
      </c>
      <c r="X7" s="30">
        <f>X5-$B$5-SUM($C$4:X4)</f>
        <v>-0.75999999999999091</v>
      </c>
      <c r="Y7" s="30">
        <f>Y5-$B$5-SUM($C$4:Y4)</f>
        <v>-0.75999999999999091</v>
      </c>
      <c r="Z7" s="30">
        <f>Z5-$B$5-SUM($C$4:Z4)</f>
        <v>-0.75999999999999091</v>
      </c>
      <c r="AA7" s="30">
        <f>AA5-$B$5-SUM($C$4:AA4)</f>
        <v>-0.76099999999996726</v>
      </c>
      <c r="AB7" s="30">
        <f>AB5-$B$5-SUM($C$4:AB4)</f>
        <v>-0.75099999999997635</v>
      </c>
      <c r="AC7" s="30">
        <f>AC5-$B$5-SUM($C$4:AC4)</f>
        <v>-0.19100000000003092</v>
      </c>
      <c r="AD7" s="30">
        <f>AD5-$B$5-SUM($C$4:AD4)</f>
        <v>-0.74099999999998545</v>
      </c>
      <c r="AE7" s="30">
        <f>AE5-$B$5-SUM($C$4:AE4)</f>
        <v>-0.54099999999993997</v>
      </c>
      <c r="AF7" s="30">
        <f>AF5-$B$5-SUM($C$4:AF4)</f>
        <v>-0.14099999999984902</v>
      </c>
      <c r="AG7" s="30">
        <f>AG5-$B$5-SUM($C$4:AG4)</f>
        <v>-203946.141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9.77</v>
      </c>
      <c r="C3" s="14">
        <v>27</v>
      </c>
      <c r="D3" s="14">
        <v>24</v>
      </c>
      <c r="E3" s="14">
        <v>5.43</v>
      </c>
      <c r="F3" s="14">
        <v>27.2</v>
      </c>
      <c r="G3" s="14">
        <v>28.1</v>
      </c>
      <c r="H3" s="14">
        <v>30.6</v>
      </c>
      <c r="I3" s="14">
        <v>25.8</v>
      </c>
      <c r="J3" s="14">
        <v>13.8</v>
      </c>
      <c r="K3" s="14">
        <v>6.25</v>
      </c>
      <c r="L3" s="14">
        <v>8.4</v>
      </c>
      <c r="M3" s="14">
        <v>6.43</v>
      </c>
      <c r="N3" s="14">
        <v>7.21</v>
      </c>
      <c r="O3" s="14">
        <v>27.7</v>
      </c>
      <c r="P3" s="14">
        <v>7.67</v>
      </c>
      <c r="Q3" s="14">
        <v>28.6</v>
      </c>
      <c r="R3" s="14">
        <v>20.8</v>
      </c>
      <c r="S3" s="14">
        <v>23</v>
      </c>
      <c r="T3" s="14">
        <v>25.1</v>
      </c>
      <c r="U3" s="14">
        <v>23.4</v>
      </c>
      <c r="V3" s="14">
        <v>26</v>
      </c>
      <c r="W3" s="14">
        <v>27.8</v>
      </c>
      <c r="X3" s="14">
        <v>7.48</v>
      </c>
      <c r="Y3" s="14">
        <v>0</v>
      </c>
      <c r="Z3" s="14">
        <v>0.55800000000000005</v>
      </c>
      <c r="AA3" s="14">
        <v>0.53900000000000003</v>
      </c>
      <c r="AB3" s="14">
        <v>0.29299999999999998</v>
      </c>
      <c r="AC3" s="14">
        <v>0.252</v>
      </c>
      <c r="AD3" s="14">
        <v>0.249</v>
      </c>
      <c r="AE3" s="14">
        <v>0.46700000000000003</v>
      </c>
      <c r="AF3" s="14">
        <v>0.40799999999999997</v>
      </c>
      <c r="AG3" s="14">
        <v>0.45600000000000002</v>
      </c>
      <c r="AH3" s="14"/>
      <c r="AI3" s="14"/>
    </row>
    <row r="4" spans="1:40" s="7" customFormat="1" x14ac:dyDescent="0.25">
      <c r="A4" s="15" t="s">
        <v>17</v>
      </c>
      <c r="B4" s="10">
        <v>40.6</v>
      </c>
      <c r="C4" s="10">
        <v>79.599999999999994</v>
      </c>
      <c r="D4" s="10">
        <v>49</v>
      </c>
      <c r="E4" s="10">
        <v>24.4</v>
      </c>
      <c r="F4" s="10">
        <v>57.3</v>
      </c>
      <c r="G4" s="10">
        <v>73.900000000000006</v>
      </c>
      <c r="H4" s="10">
        <v>56.7</v>
      </c>
      <c r="I4" s="10">
        <v>28</v>
      </c>
      <c r="J4" s="10">
        <v>41</v>
      </c>
      <c r="K4" s="10">
        <v>23.5</v>
      </c>
      <c r="L4" s="10">
        <v>24.1</v>
      </c>
      <c r="M4" s="10">
        <v>23.4</v>
      </c>
      <c r="N4" s="10">
        <v>29.7</v>
      </c>
      <c r="O4" s="10">
        <v>63.8</v>
      </c>
      <c r="P4" s="10">
        <v>22.4</v>
      </c>
      <c r="Q4" s="10">
        <v>55.1</v>
      </c>
      <c r="R4" s="10">
        <v>90.3</v>
      </c>
      <c r="S4" s="10">
        <v>61.6</v>
      </c>
      <c r="T4" s="10">
        <v>38.1</v>
      </c>
      <c r="U4" s="10">
        <v>25</v>
      </c>
      <c r="V4" s="10">
        <v>42.6</v>
      </c>
      <c r="W4" s="10">
        <v>60.3</v>
      </c>
      <c r="X4" s="10">
        <v>11.6</v>
      </c>
      <c r="Y4" s="10">
        <v>0</v>
      </c>
      <c r="Z4" s="10">
        <v>2.14</v>
      </c>
      <c r="AA4" s="10">
        <v>2.14</v>
      </c>
      <c r="AB4" s="10">
        <v>0.94</v>
      </c>
      <c r="AC4" s="10">
        <v>0.7</v>
      </c>
      <c r="AD4" s="10">
        <v>0.64</v>
      </c>
      <c r="AE4" s="10">
        <v>1.51</v>
      </c>
      <c r="AF4" s="10">
        <v>1.01</v>
      </c>
      <c r="AG4" s="10">
        <v>1.55</v>
      </c>
      <c r="AH4" s="10"/>
      <c r="AI4" s="10">
        <f>SUM(C4:AG4)</f>
        <v>992.03</v>
      </c>
      <c r="AJ4" s="16">
        <f>AVERAGE(C4:AG4)</f>
        <v>32.000967741935483</v>
      </c>
      <c r="AK4" s="17"/>
    </row>
    <row r="5" spans="1:40" x14ac:dyDescent="0.25">
      <c r="A5" s="13" t="s">
        <v>23</v>
      </c>
      <c r="B5" s="27">
        <f t="shared" ref="B5:AG5" si="0">B6+$A$6</f>
        <v>354637</v>
      </c>
      <c r="C5" s="27">
        <f t="shared" si="0"/>
        <v>354716</v>
      </c>
      <c r="D5" s="27">
        <f t="shared" si="0"/>
        <v>354765</v>
      </c>
      <c r="E5" s="27">
        <f t="shared" si="0"/>
        <v>354790</v>
      </c>
      <c r="F5" s="27">
        <f t="shared" si="0"/>
        <v>354847</v>
      </c>
      <c r="G5" s="27">
        <f t="shared" si="0"/>
        <v>354921</v>
      </c>
      <c r="H5" s="27">
        <f t="shared" si="0"/>
        <v>354978</v>
      </c>
      <c r="I5" s="27">
        <f t="shared" si="0"/>
        <v>355006</v>
      </c>
      <c r="J5" s="27">
        <f t="shared" si="0"/>
        <v>355047</v>
      </c>
      <c r="K5" s="27">
        <f t="shared" si="0"/>
        <v>355070</v>
      </c>
      <c r="L5" s="27">
        <f t="shared" si="0"/>
        <v>355094</v>
      </c>
      <c r="M5" s="27">
        <f t="shared" si="0"/>
        <v>355117</v>
      </c>
      <c r="N5" s="27">
        <f t="shared" si="0"/>
        <v>355147</v>
      </c>
      <c r="O5" s="27">
        <f t="shared" si="0"/>
        <v>355211</v>
      </c>
      <c r="P5" s="27">
        <f t="shared" si="0"/>
        <v>355233</v>
      </c>
      <c r="Q5" s="27">
        <f t="shared" si="0"/>
        <v>355288</v>
      </c>
      <c r="R5" s="27">
        <f t="shared" si="0"/>
        <v>355379</v>
      </c>
      <c r="S5" s="27">
        <f t="shared" si="0"/>
        <v>355440</v>
      </c>
      <c r="T5" s="27">
        <f t="shared" si="0"/>
        <v>355478</v>
      </c>
      <c r="U5" s="27">
        <f t="shared" si="0"/>
        <v>355503</v>
      </c>
      <c r="V5" s="27">
        <f t="shared" si="0"/>
        <v>355546</v>
      </c>
      <c r="W5" s="27">
        <f t="shared" si="0"/>
        <v>355606</v>
      </c>
      <c r="X5" s="27">
        <f t="shared" si="0"/>
        <v>355618</v>
      </c>
      <c r="Y5" s="27">
        <f t="shared" si="0"/>
        <v>355618</v>
      </c>
      <c r="Z5" s="27">
        <f t="shared" si="0"/>
        <v>355620</v>
      </c>
      <c r="AA5" s="27">
        <f t="shared" si="0"/>
        <v>355622</v>
      </c>
      <c r="AB5" s="27">
        <f t="shared" si="0"/>
        <v>355623</v>
      </c>
      <c r="AC5" s="27">
        <f t="shared" si="0"/>
        <v>355624</v>
      </c>
      <c r="AD5" s="27">
        <f t="shared" si="0"/>
        <v>355624</v>
      </c>
      <c r="AE5" s="27">
        <f t="shared" si="0"/>
        <v>355626</v>
      </c>
      <c r="AF5" s="27">
        <f t="shared" si="0"/>
        <v>355627</v>
      </c>
      <c r="AG5" s="27">
        <f t="shared" si="0"/>
        <v>355628</v>
      </c>
      <c r="AI5" s="12">
        <f>MAX(C5:AG5)-B5</f>
        <v>991</v>
      </c>
    </row>
    <row r="6" spans="1:40" x14ac:dyDescent="0.25">
      <c r="A6" s="13">
        <v>150691</v>
      </c>
      <c r="B6" s="27">
        <v>203946</v>
      </c>
      <c r="C6" s="12">
        <v>204025</v>
      </c>
      <c r="D6" s="12">
        <v>204074</v>
      </c>
      <c r="E6" s="12">
        <v>204099</v>
      </c>
      <c r="F6" s="12">
        <v>204156</v>
      </c>
      <c r="G6" s="12">
        <v>204230</v>
      </c>
      <c r="H6" s="27">
        <v>204287</v>
      </c>
      <c r="I6" s="27">
        <v>204315</v>
      </c>
      <c r="J6" s="27">
        <v>204356</v>
      </c>
      <c r="K6" s="27">
        <v>204379</v>
      </c>
      <c r="L6" s="27">
        <v>204403</v>
      </c>
      <c r="M6" s="27">
        <v>204426</v>
      </c>
      <c r="N6" s="27">
        <v>204456</v>
      </c>
      <c r="O6" s="27">
        <v>204520</v>
      </c>
      <c r="P6" s="27">
        <v>204542</v>
      </c>
      <c r="Q6" s="27">
        <v>204597</v>
      </c>
      <c r="R6" s="27">
        <v>204688</v>
      </c>
      <c r="S6" s="27">
        <v>204749</v>
      </c>
      <c r="T6" s="27">
        <v>204787</v>
      </c>
      <c r="U6" s="27">
        <v>204812</v>
      </c>
      <c r="V6" s="27">
        <v>204855</v>
      </c>
      <c r="W6" s="27">
        <v>204915</v>
      </c>
      <c r="X6" s="27">
        <v>204927</v>
      </c>
      <c r="Y6" s="27">
        <v>204927</v>
      </c>
      <c r="Z6" s="27">
        <v>204929</v>
      </c>
      <c r="AA6" s="27">
        <v>204931</v>
      </c>
      <c r="AB6" s="27">
        <v>204932</v>
      </c>
      <c r="AC6" s="27">
        <v>204933</v>
      </c>
      <c r="AD6" s="27">
        <v>204933</v>
      </c>
      <c r="AE6" s="27">
        <v>204935</v>
      </c>
      <c r="AF6" s="27">
        <v>204936</v>
      </c>
      <c r="AG6" s="12">
        <v>204937</v>
      </c>
    </row>
    <row r="7" spans="1:40" x14ac:dyDescent="0.25">
      <c r="B7" s="30"/>
      <c r="C7" s="30">
        <f>C5-$B$5-SUM($C$4:C4)</f>
        <v>-0.59999999999999432</v>
      </c>
      <c r="D7" s="30">
        <f>D5-$B$5-SUM($C$4:D4)</f>
        <v>-0.59999999999999432</v>
      </c>
      <c r="E7" s="30">
        <f>E5-$B$5-SUM($C$4:E4)</f>
        <v>0</v>
      </c>
      <c r="F7" s="30">
        <f>F5-$B$5-SUM($C$4:F4)</f>
        <v>-0.30000000000001137</v>
      </c>
      <c r="G7" s="30">
        <f>G5-$B$5-SUM($C$4:G4)</f>
        <v>-0.20000000000004547</v>
      </c>
      <c r="H7" s="30">
        <f>H5-$B$5-SUM($C$4:H4)</f>
        <v>9.9999999999965894E-2</v>
      </c>
      <c r="I7" s="30">
        <f>I5-$B$5-SUM($C$4:I4)</f>
        <v>9.9999999999965894E-2</v>
      </c>
      <c r="J7" s="30">
        <f>J5-$B$5-SUM($C$4:J4)</f>
        <v>9.9999999999965894E-2</v>
      </c>
      <c r="K7" s="30">
        <f>K5-$B$5-SUM($C$4:K4)</f>
        <v>-0.40000000000003411</v>
      </c>
      <c r="L7" s="30">
        <f>L5-$B$5-SUM($C$4:L4)</f>
        <v>-0.50000000000005684</v>
      </c>
      <c r="M7" s="30">
        <f>M5-$B$5-SUM($C$4:M4)</f>
        <v>-0.90000000000003411</v>
      </c>
      <c r="N7" s="30">
        <f>N5-$B$5-SUM($C$4:N4)</f>
        <v>-0.60000000000002274</v>
      </c>
      <c r="O7" s="30">
        <f>O5-$B$5-SUM($C$4:O4)</f>
        <v>-0.39999999999997726</v>
      </c>
      <c r="P7" s="30">
        <f>P5-$B$5-SUM($C$4:P4)</f>
        <v>-0.79999999999995453</v>
      </c>
      <c r="Q7" s="30">
        <f>Q5-$B$5-SUM($C$4:Q4)</f>
        <v>-0.89999999999997726</v>
      </c>
      <c r="R7" s="30">
        <f>R5-$B$5-SUM($C$4:R4)</f>
        <v>-0.19999999999993179</v>
      </c>
      <c r="S7" s="30">
        <f>S5-$B$5-SUM($C$4:S4)</f>
        <v>-0.79999999999995453</v>
      </c>
      <c r="T7" s="30">
        <f>T5-$B$5-SUM($C$4:T4)</f>
        <v>-0.89999999999997726</v>
      </c>
      <c r="U7" s="30">
        <f>U5-$B$5-SUM($C$4:U4)</f>
        <v>-0.89999999999997726</v>
      </c>
      <c r="V7" s="30">
        <f>V5-$B$5-SUM($C$4:V4)</f>
        <v>-0.5</v>
      </c>
      <c r="W7" s="30">
        <f>W5-$B$5-SUM($C$4:W4)</f>
        <v>-0.79999999999995453</v>
      </c>
      <c r="X7" s="30">
        <f>X5-$B$5-SUM($C$4:X4)</f>
        <v>-0.39999999999997726</v>
      </c>
      <c r="Y7" s="30">
        <f>Y5-$B$5-SUM($C$4:Y4)</f>
        <v>-0.39999999999997726</v>
      </c>
      <c r="Z7" s="30">
        <f>Z5-$B$5-SUM($C$4:Z4)</f>
        <v>-0.53999999999996362</v>
      </c>
      <c r="AA7" s="30">
        <f>AA5-$B$5-SUM($C$4:AA4)</f>
        <v>-0.67999999999994998</v>
      </c>
      <c r="AB7" s="30">
        <f>AB5-$B$5-SUM($C$4:AB4)</f>
        <v>-0.62000000000000455</v>
      </c>
      <c r="AC7" s="30">
        <f>AC5-$B$5-SUM($C$4:AC4)</f>
        <v>-0.32000000000005002</v>
      </c>
      <c r="AD7" s="30">
        <f>AD5-$B$5-SUM($C$4:AD4)</f>
        <v>-0.96000000000003638</v>
      </c>
      <c r="AE7" s="30">
        <f>AE5-$B$5-SUM($C$4:AE4)</f>
        <v>-0.47000000000002728</v>
      </c>
      <c r="AF7" s="30">
        <f>AF5-$B$5-SUM($C$4:AF4)</f>
        <v>-0.48000000000001819</v>
      </c>
      <c r="AG7" s="30">
        <f>AG5-$B$5-SUM($C$4:AG4)</f>
        <v>-1.0299999999999727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10.831</v>
      </c>
      <c r="C3" s="14"/>
      <c r="D3" s="14">
        <v>13.574</v>
      </c>
      <c r="E3" s="14">
        <v>14.897</v>
      </c>
      <c r="F3" s="14">
        <v>15</v>
      </c>
      <c r="G3" s="14">
        <v>15</v>
      </c>
      <c r="H3" s="14">
        <v>15</v>
      </c>
      <c r="I3" s="14">
        <v>6.2249999999999996</v>
      </c>
      <c r="J3" s="14">
        <v>4.585</v>
      </c>
      <c r="K3" s="14">
        <v>5.4359999999999999</v>
      </c>
      <c r="L3" s="14">
        <v>5.86</v>
      </c>
      <c r="M3" s="14">
        <v>15</v>
      </c>
      <c r="N3" s="14">
        <v>14.994999999999999</v>
      </c>
      <c r="O3" s="14">
        <v>13.952999999999999</v>
      </c>
      <c r="P3" s="14">
        <v>14.619</v>
      </c>
      <c r="Q3" s="14">
        <v>10.106</v>
      </c>
      <c r="R3" s="14">
        <v>15</v>
      </c>
      <c r="S3" s="14">
        <v>12.775</v>
      </c>
      <c r="T3" s="14">
        <v>13.718</v>
      </c>
      <c r="U3" s="14">
        <v>11.951000000000001</v>
      </c>
      <c r="V3" s="14">
        <v>3.43</v>
      </c>
      <c r="W3" s="14">
        <v>13.912000000000001</v>
      </c>
      <c r="X3" s="14">
        <v>13.096</v>
      </c>
      <c r="Y3" s="14">
        <v>3.7029999999999998</v>
      </c>
      <c r="Z3" s="14">
        <v>11.696999999999999</v>
      </c>
      <c r="AA3" s="14">
        <v>12.43</v>
      </c>
      <c r="AB3" s="14">
        <v>11.669</v>
      </c>
      <c r="AC3" s="14">
        <v>15</v>
      </c>
      <c r="AD3" s="14">
        <v>12.986000000000001</v>
      </c>
      <c r="AE3" s="14">
        <v>13.778</v>
      </c>
      <c r="AF3" s="14">
        <v>11.11</v>
      </c>
      <c r="AG3" s="14">
        <v>10.875</v>
      </c>
      <c r="AH3" s="14"/>
      <c r="AI3" s="14"/>
    </row>
    <row r="4" spans="1:40" s="7" customFormat="1" x14ac:dyDescent="0.25">
      <c r="A4" s="15" t="s">
        <v>17</v>
      </c>
      <c r="B4" s="18">
        <v>31.1</v>
      </c>
      <c r="C4" s="18">
        <f>C5-B5</f>
        <v>41</v>
      </c>
      <c r="D4" s="18">
        <v>66.900000000000006</v>
      </c>
      <c r="E4" s="18">
        <v>42.5</v>
      </c>
      <c r="F4" s="18">
        <v>36.200000000000003</v>
      </c>
      <c r="G4" s="18">
        <v>31.3</v>
      </c>
      <c r="H4" s="18">
        <v>29.7</v>
      </c>
      <c r="I4" s="18">
        <v>26.2</v>
      </c>
      <c r="J4" s="18">
        <v>21.4</v>
      </c>
      <c r="K4" s="18">
        <v>24.1</v>
      </c>
      <c r="L4" s="18">
        <v>10</v>
      </c>
      <c r="M4" s="18">
        <v>32.700000000000003</v>
      </c>
      <c r="N4" s="18">
        <v>47</v>
      </c>
      <c r="O4" s="18">
        <v>69.099999999999994</v>
      </c>
      <c r="P4" s="18">
        <v>34.700000000000003</v>
      </c>
      <c r="Q4" s="18">
        <v>26.7</v>
      </c>
      <c r="R4" s="18">
        <v>46.1</v>
      </c>
      <c r="S4" s="18">
        <v>74.400000000000006</v>
      </c>
      <c r="T4" s="18">
        <v>68</v>
      </c>
      <c r="U4" s="18">
        <v>66.8</v>
      </c>
      <c r="V4" s="18">
        <v>10.7</v>
      </c>
      <c r="W4" s="18">
        <v>60.2</v>
      </c>
      <c r="X4" s="18">
        <v>38.6</v>
      </c>
      <c r="Y4" s="18">
        <v>6.4</v>
      </c>
      <c r="Z4" s="18">
        <v>63.3</v>
      </c>
      <c r="AA4" s="18">
        <v>34.9</v>
      </c>
      <c r="AB4" s="18">
        <v>52.7</v>
      </c>
      <c r="AC4" s="18">
        <v>18</v>
      </c>
      <c r="AD4" s="18">
        <v>58.2</v>
      </c>
      <c r="AE4" s="18">
        <v>28.3</v>
      </c>
      <c r="AF4" s="18">
        <v>25</v>
      </c>
      <c r="AG4" s="18">
        <v>59.1</v>
      </c>
      <c r="AH4" s="18"/>
      <c r="AI4" s="18">
        <f>SUM(C4:AG4)</f>
        <v>1250.2</v>
      </c>
      <c r="AJ4" s="16">
        <f>AVERAGE(C4:AG4)</f>
        <v>40.329032258064515</v>
      </c>
      <c r="AK4" s="17"/>
    </row>
    <row r="5" spans="1:40" x14ac:dyDescent="0.25">
      <c r="A5" s="13" t="s">
        <v>23</v>
      </c>
      <c r="B5" s="12">
        <v>19343</v>
      </c>
      <c r="C5" s="12">
        <f>19442-58</f>
        <v>19384</v>
      </c>
      <c r="D5">
        <v>19451</v>
      </c>
      <c r="E5">
        <v>19494</v>
      </c>
      <c r="F5" s="12">
        <v>19530</v>
      </c>
      <c r="G5" s="12">
        <v>19561</v>
      </c>
      <c r="H5" s="12">
        <v>19591</v>
      </c>
      <c r="I5" s="12">
        <v>19617</v>
      </c>
      <c r="J5" s="12">
        <v>19639</v>
      </c>
      <c r="K5" s="12">
        <v>19663</v>
      </c>
      <c r="L5" s="12">
        <v>19673</v>
      </c>
      <c r="M5" s="12">
        <v>19706</v>
      </c>
      <c r="N5" s="12">
        <v>19753</v>
      </c>
      <c r="O5" s="12">
        <v>19822</v>
      </c>
      <c r="P5" s="12">
        <v>19857</v>
      </c>
      <c r="Q5" s="12">
        <v>19883</v>
      </c>
      <c r="R5" s="12">
        <v>19930</v>
      </c>
      <c r="S5" s="12">
        <v>20004</v>
      </c>
      <c r="T5" s="12">
        <v>20072</v>
      </c>
      <c r="U5" s="12">
        <v>20139</v>
      </c>
      <c r="V5" s="12">
        <v>20150</v>
      </c>
      <c r="W5" s="12">
        <v>20210</v>
      </c>
      <c r="X5" s="12">
        <v>20248</v>
      </c>
      <c r="Y5" s="12">
        <v>20255</v>
      </c>
      <c r="Z5" s="12">
        <v>20318</v>
      </c>
      <c r="AA5" s="12">
        <v>20353</v>
      </c>
      <c r="AB5" s="12">
        <v>20406</v>
      </c>
      <c r="AC5" s="12">
        <v>20424</v>
      </c>
      <c r="AD5" s="12">
        <v>20482</v>
      </c>
      <c r="AE5" s="12">
        <v>20511</v>
      </c>
      <c r="AF5" s="12">
        <v>20536</v>
      </c>
      <c r="AG5" s="12">
        <v>20595</v>
      </c>
      <c r="AI5" s="12">
        <f>MAX(C5:AG5)-B5</f>
        <v>1252</v>
      </c>
    </row>
  </sheetData>
  <sheetProtection selectLockedCells="1" selectUnlockedCells="1"/>
  <phoneticPr fontId="0" type="noConversion"/>
  <conditionalFormatting sqref="B6:AG6">
    <cfRule type="cellIs" dxfId="3533" priority="1" stopIfTrue="1" operator="greaterThan">
      <formula>17</formula>
    </cfRule>
    <cfRule type="cellIs" dxfId="3532" priority="2" stopIfTrue="1" operator="between">
      <formula>10</formula>
      <formula>15</formula>
    </cfRule>
    <cfRule type="cellIs" dxfId="3531" priority="3" stopIfTrue="1" operator="between">
      <formula>15</formula>
      <formula>17</formula>
    </cfRule>
  </conditionalFormatting>
  <conditionalFormatting sqref="B4:AG4">
    <cfRule type="cellIs" dxfId="3530" priority="4" stopIfTrue="1" operator="greaterThan">
      <formula>50</formula>
    </cfRule>
    <cfRule type="cellIs" dxfId="3529" priority="5" stopIfTrue="1" operator="between">
      <formula>25</formula>
      <formula>35</formula>
    </cfRule>
    <cfRule type="cellIs" dxfId="3528" priority="6" stopIfTrue="1" operator="between">
      <formula>35</formula>
      <formula>50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0.45600000000000002</v>
      </c>
      <c r="C3" s="14">
        <v>0.90600000000000003</v>
      </c>
      <c r="D3" s="14">
        <v>0.89300000000000002</v>
      </c>
      <c r="E3" s="14">
        <v>3.39</v>
      </c>
      <c r="F3" s="14">
        <v>2.78</v>
      </c>
      <c r="G3" s="14">
        <v>7.11</v>
      </c>
      <c r="H3" s="14">
        <v>32.4</v>
      </c>
      <c r="I3" s="14">
        <v>31.4</v>
      </c>
      <c r="J3" s="14">
        <v>18.3</v>
      </c>
      <c r="K3" s="14">
        <v>29.7</v>
      </c>
      <c r="L3" s="14">
        <v>8.8000000000000007</v>
      </c>
      <c r="M3" s="14">
        <v>1.38</v>
      </c>
      <c r="N3" s="14">
        <v>1.92</v>
      </c>
      <c r="O3" s="14">
        <v>2.2599999999999998</v>
      </c>
      <c r="P3" s="14">
        <v>3.65</v>
      </c>
      <c r="Q3" s="14">
        <v>9.66</v>
      </c>
      <c r="R3" s="14">
        <v>27.6</v>
      </c>
      <c r="S3" s="14">
        <v>29.7</v>
      </c>
      <c r="T3" s="14">
        <v>24.8</v>
      </c>
      <c r="U3" s="14">
        <v>22.3</v>
      </c>
      <c r="V3" s="14">
        <v>28.2</v>
      </c>
      <c r="W3" s="14">
        <v>16</v>
      </c>
      <c r="X3" s="14">
        <v>21.7</v>
      </c>
      <c r="Y3" s="14">
        <v>36.4</v>
      </c>
      <c r="Z3" s="14">
        <v>30.4</v>
      </c>
      <c r="AA3" s="14">
        <v>31.2</v>
      </c>
      <c r="AB3" s="14">
        <v>27.5</v>
      </c>
      <c r="AC3" s="14">
        <v>40.6</v>
      </c>
      <c r="AD3" s="14">
        <v>29.6</v>
      </c>
      <c r="AE3" s="14">
        <v>30.5</v>
      </c>
      <c r="AF3" s="14">
        <v>18.8</v>
      </c>
      <c r="AG3" s="14">
        <v>8.33</v>
      </c>
      <c r="AH3" s="14"/>
      <c r="AI3" s="14"/>
    </row>
    <row r="4" spans="1:40" s="7" customFormat="1" x14ac:dyDescent="0.25">
      <c r="A4" s="15" t="s">
        <v>17</v>
      </c>
      <c r="B4" s="10">
        <v>1.55</v>
      </c>
      <c r="C4" s="10">
        <v>3.11</v>
      </c>
      <c r="D4" s="10">
        <v>1.86</v>
      </c>
      <c r="E4" s="10">
        <v>9.92</v>
      </c>
      <c r="F4" s="10">
        <v>9.7200000000000006</v>
      </c>
      <c r="G4" s="10">
        <v>17</v>
      </c>
      <c r="H4" s="10">
        <v>57</v>
      </c>
      <c r="I4" s="10">
        <v>82.9</v>
      </c>
      <c r="J4" s="10">
        <v>28.1</v>
      </c>
      <c r="K4" s="10">
        <v>57.8</v>
      </c>
      <c r="L4" s="10">
        <v>32.799999999999997</v>
      </c>
      <c r="M4" s="10">
        <v>2.74</v>
      </c>
      <c r="N4" s="10">
        <v>7.45</v>
      </c>
      <c r="O4" s="10">
        <v>10.4</v>
      </c>
      <c r="P4" s="10">
        <v>9.77</v>
      </c>
      <c r="Q4" s="10">
        <v>33</v>
      </c>
      <c r="R4" s="10">
        <v>68.099999999999994</v>
      </c>
      <c r="S4" s="10">
        <v>95</v>
      </c>
      <c r="T4" s="10">
        <v>61</v>
      </c>
      <c r="U4" s="10">
        <v>44.5</v>
      </c>
      <c r="V4" s="10">
        <v>77.7</v>
      </c>
      <c r="W4" s="10">
        <v>58.7</v>
      </c>
      <c r="X4" s="10">
        <v>34.4</v>
      </c>
      <c r="Y4" s="10">
        <v>90.5</v>
      </c>
      <c r="Z4" s="10">
        <v>92.8</v>
      </c>
      <c r="AA4" s="10">
        <v>92.9</v>
      </c>
      <c r="AB4" s="10">
        <v>127</v>
      </c>
      <c r="AC4" s="10">
        <v>46</v>
      </c>
      <c r="AD4" s="10">
        <v>70.3</v>
      </c>
      <c r="AE4" s="10">
        <v>132</v>
      </c>
      <c r="AF4" s="10">
        <v>62.1</v>
      </c>
      <c r="AG4" s="10">
        <v>32.1</v>
      </c>
      <c r="AH4" s="10"/>
      <c r="AI4" s="10">
        <f>SUM(C4:AG4)</f>
        <v>1548.6699999999998</v>
      </c>
      <c r="AJ4" s="16">
        <f>AVERAGE(C4:AG4)</f>
        <v>49.957096774193545</v>
      </c>
      <c r="AK4" s="17"/>
    </row>
    <row r="5" spans="1:40" x14ac:dyDescent="0.25">
      <c r="A5" s="13" t="s">
        <v>23</v>
      </c>
      <c r="B5" s="27">
        <f t="shared" ref="B5:AG5" si="0">B6+$A$6</f>
        <v>355628</v>
      </c>
      <c r="C5" s="27">
        <f t="shared" si="0"/>
        <v>355632</v>
      </c>
      <c r="D5" s="27">
        <f t="shared" si="0"/>
        <v>355633</v>
      </c>
      <c r="E5" s="27">
        <f t="shared" si="0"/>
        <v>355643</v>
      </c>
      <c r="F5" s="27">
        <f t="shared" si="0"/>
        <v>355653</v>
      </c>
      <c r="G5" s="27">
        <f t="shared" si="0"/>
        <v>355670</v>
      </c>
      <c r="H5" s="27">
        <f t="shared" si="0"/>
        <v>355727</v>
      </c>
      <c r="I5" s="27">
        <f t="shared" si="0"/>
        <v>355810</v>
      </c>
      <c r="J5" s="27">
        <f t="shared" si="0"/>
        <v>355838</v>
      </c>
      <c r="K5" s="27">
        <f t="shared" si="0"/>
        <v>355896</v>
      </c>
      <c r="L5" s="27">
        <f t="shared" si="0"/>
        <v>355929</v>
      </c>
      <c r="M5" s="27">
        <f t="shared" si="0"/>
        <v>355931</v>
      </c>
      <c r="N5" s="27">
        <f t="shared" si="0"/>
        <v>355939</v>
      </c>
      <c r="O5" s="27">
        <f t="shared" si="0"/>
        <v>355949</v>
      </c>
      <c r="P5" s="27">
        <f t="shared" si="0"/>
        <v>355959</v>
      </c>
      <c r="Q5" s="27">
        <f t="shared" si="0"/>
        <v>355992</v>
      </c>
      <c r="R5" s="27">
        <f t="shared" si="0"/>
        <v>356060</v>
      </c>
      <c r="S5" s="27">
        <f t="shared" si="0"/>
        <v>356155</v>
      </c>
      <c r="T5" s="27">
        <f t="shared" si="0"/>
        <v>356216</v>
      </c>
      <c r="U5" s="27">
        <f t="shared" si="0"/>
        <v>356261</v>
      </c>
      <c r="V5" s="27">
        <f t="shared" si="0"/>
        <v>356338</v>
      </c>
      <c r="W5" s="27">
        <f t="shared" si="0"/>
        <v>356397</v>
      </c>
      <c r="X5" s="27">
        <f t="shared" si="0"/>
        <v>356431</v>
      </c>
      <c r="Y5" s="27">
        <f t="shared" si="0"/>
        <v>356522</v>
      </c>
      <c r="Z5" s="27">
        <f t="shared" si="0"/>
        <v>356615</v>
      </c>
      <c r="AA5" s="27">
        <f t="shared" si="0"/>
        <v>356708</v>
      </c>
      <c r="AB5" s="27">
        <f t="shared" si="0"/>
        <v>356835</v>
      </c>
      <c r="AC5" s="27">
        <f t="shared" si="0"/>
        <v>356881</v>
      </c>
      <c r="AD5" s="27">
        <f t="shared" si="0"/>
        <v>356951</v>
      </c>
      <c r="AE5" s="27">
        <f t="shared" si="0"/>
        <v>357083</v>
      </c>
      <c r="AF5" s="27">
        <f t="shared" si="0"/>
        <v>357146</v>
      </c>
      <c r="AG5" s="27">
        <f t="shared" si="0"/>
        <v>357178</v>
      </c>
      <c r="AI5" s="12">
        <f>MAX(C5:AG5)-B5</f>
        <v>1550</v>
      </c>
    </row>
    <row r="6" spans="1:40" x14ac:dyDescent="0.25">
      <c r="A6" s="13">
        <v>150691</v>
      </c>
      <c r="B6" s="12">
        <v>204937</v>
      </c>
      <c r="C6" s="12">
        <v>204941</v>
      </c>
      <c r="D6" s="12">
        <v>204942</v>
      </c>
      <c r="E6" s="12">
        <v>204952</v>
      </c>
      <c r="F6" s="12">
        <v>204962</v>
      </c>
      <c r="G6" s="12">
        <v>204979</v>
      </c>
      <c r="H6" s="27">
        <v>205036</v>
      </c>
      <c r="I6" s="27">
        <v>205119</v>
      </c>
      <c r="J6" s="27">
        <v>205147</v>
      </c>
      <c r="K6" s="27">
        <v>205205</v>
      </c>
      <c r="L6" s="27">
        <v>205238</v>
      </c>
      <c r="M6" s="27">
        <v>205240</v>
      </c>
      <c r="N6" s="27">
        <v>205248</v>
      </c>
      <c r="O6" s="27">
        <v>205258</v>
      </c>
      <c r="P6" s="27">
        <v>205268</v>
      </c>
      <c r="Q6" s="27">
        <v>205301</v>
      </c>
      <c r="R6" s="27">
        <v>205369</v>
      </c>
      <c r="S6" s="27">
        <v>205464</v>
      </c>
      <c r="T6" s="27">
        <v>205525</v>
      </c>
      <c r="U6" s="27">
        <v>205570</v>
      </c>
      <c r="V6" s="27">
        <v>205647</v>
      </c>
      <c r="W6" s="27">
        <v>205706</v>
      </c>
      <c r="X6" s="27">
        <v>205740</v>
      </c>
      <c r="Y6" s="27">
        <v>205831</v>
      </c>
      <c r="Z6" s="27">
        <v>205924</v>
      </c>
      <c r="AA6" s="27">
        <v>206017</v>
      </c>
      <c r="AB6" s="27">
        <v>206144</v>
      </c>
      <c r="AC6" s="27">
        <v>206190</v>
      </c>
      <c r="AD6" s="27">
        <v>206260</v>
      </c>
      <c r="AE6" s="27">
        <v>206392</v>
      </c>
      <c r="AF6" s="27">
        <v>206455</v>
      </c>
      <c r="AG6" s="12">
        <v>206487</v>
      </c>
    </row>
    <row r="7" spans="1:40" x14ac:dyDescent="0.25">
      <c r="B7" s="30"/>
      <c r="C7" s="30">
        <f>C5-$B$5-SUM($C$4:C4)</f>
        <v>0.89000000000000012</v>
      </c>
      <c r="D7" s="30">
        <f>D5-$B$5-SUM($C$4:D4)</f>
        <v>3.0000000000000249E-2</v>
      </c>
      <c r="E7" s="30">
        <f>E5-$B$5-SUM($C$4:E4)</f>
        <v>0.10999999999999943</v>
      </c>
      <c r="F7" s="30">
        <f>F5-$B$5-SUM($C$4:F4)</f>
        <v>0.39000000000000057</v>
      </c>
      <c r="G7" s="30">
        <f>G5-$B$5-SUM($C$4:G4)</f>
        <v>0.39000000000000057</v>
      </c>
      <c r="H7" s="30">
        <f>H5-$B$5-SUM($C$4:H4)</f>
        <v>0.39000000000000057</v>
      </c>
      <c r="I7" s="30">
        <f>I5-$B$5-SUM($C$4:I4)</f>
        <v>0.49000000000000909</v>
      </c>
      <c r="J7" s="30">
        <f>J5-$B$5-SUM($C$4:J4)</f>
        <v>0.39000000000001478</v>
      </c>
      <c r="K7" s="30">
        <f>K5-$B$5-SUM($C$4:K4)</f>
        <v>0.59000000000003183</v>
      </c>
      <c r="L7" s="30">
        <f>L5-$B$5-SUM($C$4:L4)</f>
        <v>0.79000000000002046</v>
      </c>
      <c r="M7" s="30">
        <f>M5-$B$5-SUM($C$4:M4)</f>
        <v>5.0000000000011369E-2</v>
      </c>
      <c r="N7" s="30">
        <f>N5-$B$5-SUM($C$4:N4)</f>
        <v>0.60000000000002274</v>
      </c>
      <c r="O7" s="30">
        <f>O5-$B$5-SUM($C$4:O4)</f>
        <v>0.20000000000004547</v>
      </c>
      <c r="P7" s="30">
        <f>P5-$B$5-SUM($C$4:P4)</f>
        <v>0.43000000000006366</v>
      </c>
      <c r="Q7" s="30">
        <f>Q5-$B$5-SUM($C$4:Q4)</f>
        <v>0.43000000000006366</v>
      </c>
      <c r="R7" s="30">
        <f>R5-$B$5-SUM($C$4:R4)</f>
        <v>0.33000000000004093</v>
      </c>
      <c r="S7" s="30">
        <f>S5-$B$5-SUM($C$4:S4)</f>
        <v>0.33000000000004093</v>
      </c>
      <c r="T7" s="30">
        <f>T5-$B$5-SUM($C$4:T4)</f>
        <v>0.33000000000004093</v>
      </c>
      <c r="U7" s="30">
        <f>U5-$B$5-SUM($C$4:U4)</f>
        <v>0.83000000000004093</v>
      </c>
      <c r="V7" s="30">
        <f>V5-$B$5-SUM($C$4:V4)</f>
        <v>0.12999999999999545</v>
      </c>
      <c r="W7" s="30">
        <f>W5-$B$5-SUM($C$4:W4)</f>
        <v>0.42999999999994998</v>
      </c>
      <c r="X7" s="30">
        <f>X5-$B$5-SUM($C$4:X4)</f>
        <v>2.9999999999972715E-2</v>
      </c>
      <c r="Y7" s="30">
        <f>Y5-$B$5-SUM($C$4:Y4)</f>
        <v>0.52999999999997272</v>
      </c>
      <c r="Z7" s="30">
        <f>Z5-$B$5-SUM($C$4:Z4)</f>
        <v>0.73000000000001819</v>
      </c>
      <c r="AA7" s="30">
        <f>AA5-$B$5-SUM($C$4:AA4)</f>
        <v>0.82999999999992724</v>
      </c>
      <c r="AB7" s="30">
        <f>AB5-$B$5-SUM($C$4:AB4)</f>
        <v>0.82999999999992724</v>
      </c>
      <c r="AC7" s="30">
        <f>AC5-$B$5-SUM($C$4:AC4)</f>
        <v>0.82999999999992724</v>
      </c>
      <c r="AD7" s="30">
        <f>AD5-$B$5-SUM($C$4:AD4)</f>
        <v>0.52999999999997272</v>
      </c>
      <c r="AE7" s="30">
        <f>AE5-$B$5-SUM($C$4:AE4)</f>
        <v>0.52999999999997272</v>
      </c>
      <c r="AF7" s="30">
        <f>AF5-$B$5-SUM($C$4:AF4)</f>
        <v>1.4300000000000637</v>
      </c>
      <c r="AG7" s="30">
        <f>AG5-$B$5-SUM($C$4:AG4)</f>
        <v>1.3300000000001546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8.33</v>
      </c>
      <c r="C3" s="14">
        <v>10.6</v>
      </c>
      <c r="D3" s="14">
        <v>38.799999999999997</v>
      </c>
      <c r="E3" s="14">
        <v>39.9</v>
      </c>
      <c r="F3" s="14">
        <v>29.4</v>
      </c>
      <c r="G3" s="14">
        <v>29</v>
      </c>
      <c r="H3" s="14">
        <v>19.600000000000001</v>
      </c>
      <c r="I3" s="14">
        <v>32.799999999999997</v>
      </c>
      <c r="J3" s="14">
        <v>32.299999999999997</v>
      </c>
      <c r="K3" s="14">
        <v>36.299999999999997</v>
      </c>
      <c r="L3" s="14">
        <v>32.799999999999997</v>
      </c>
      <c r="M3" s="14">
        <v>13.2</v>
      </c>
      <c r="N3" s="14">
        <v>34.299999999999997</v>
      </c>
      <c r="O3" s="14">
        <v>6.41</v>
      </c>
      <c r="P3" s="14">
        <v>42.5</v>
      </c>
      <c r="Q3" s="14">
        <v>33.4</v>
      </c>
      <c r="R3" s="14">
        <v>44.1</v>
      </c>
      <c r="S3" s="14">
        <v>19.5</v>
      </c>
      <c r="T3" s="14">
        <v>45.6</v>
      </c>
      <c r="U3" s="14">
        <v>34.299999999999997</v>
      </c>
      <c r="V3" s="14">
        <v>33.4</v>
      </c>
      <c r="W3" s="14">
        <v>37.9</v>
      </c>
      <c r="X3" s="14">
        <v>28.7</v>
      </c>
      <c r="Y3" s="14">
        <v>22.2</v>
      </c>
      <c r="Z3" s="14">
        <v>21.8</v>
      </c>
      <c r="AA3" s="14">
        <v>46.8</v>
      </c>
      <c r="AB3" s="14">
        <v>41.9</v>
      </c>
      <c r="AC3" s="14">
        <v>40.6</v>
      </c>
      <c r="AD3" s="14">
        <v>47.6</v>
      </c>
      <c r="AE3" s="14"/>
      <c r="AF3" s="14"/>
      <c r="AG3" s="14"/>
      <c r="AH3" s="14"/>
      <c r="AI3" s="14"/>
    </row>
    <row r="4" spans="1:40" s="7" customFormat="1" x14ac:dyDescent="0.25">
      <c r="A4" s="15" t="s">
        <v>17</v>
      </c>
      <c r="B4" s="10">
        <v>32.1</v>
      </c>
      <c r="C4" s="10">
        <v>43.2</v>
      </c>
      <c r="D4" s="10">
        <v>98.2</v>
      </c>
      <c r="E4" s="10">
        <v>113</v>
      </c>
      <c r="F4" s="10">
        <v>142</v>
      </c>
      <c r="G4" s="10">
        <v>162</v>
      </c>
      <c r="H4" s="10">
        <v>76</v>
      </c>
      <c r="I4" s="10">
        <v>131</v>
      </c>
      <c r="J4" s="10">
        <v>86.9</v>
      </c>
      <c r="K4" s="10">
        <v>158</v>
      </c>
      <c r="L4" s="10">
        <v>83.4</v>
      </c>
      <c r="M4" s="10">
        <v>52.7</v>
      </c>
      <c r="N4" s="10">
        <v>71.5</v>
      </c>
      <c r="O4" s="10">
        <v>24.2</v>
      </c>
      <c r="P4" s="10">
        <v>106</v>
      </c>
      <c r="Q4" s="10">
        <v>188</v>
      </c>
      <c r="R4" s="10">
        <v>107</v>
      </c>
      <c r="S4" s="10">
        <v>65.8</v>
      </c>
      <c r="T4" s="10">
        <v>144</v>
      </c>
      <c r="U4" s="10">
        <v>132</v>
      </c>
      <c r="V4" s="10">
        <v>84</v>
      </c>
      <c r="W4" s="10">
        <v>152</v>
      </c>
      <c r="X4" s="10">
        <v>107</v>
      </c>
      <c r="Y4" s="10">
        <v>67.8</v>
      </c>
      <c r="Z4" s="10">
        <v>94.4</v>
      </c>
      <c r="AA4" s="10">
        <v>86.5</v>
      </c>
      <c r="AB4" s="10">
        <v>61.3</v>
      </c>
      <c r="AC4" s="10">
        <v>67.7</v>
      </c>
      <c r="AD4" s="10">
        <v>204</v>
      </c>
      <c r="AE4" s="10"/>
      <c r="AF4" s="10"/>
      <c r="AG4" s="10"/>
      <c r="AH4" s="10"/>
      <c r="AI4" s="10">
        <f>SUM(C4:AG4)</f>
        <v>2909.6000000000004</v>
      </c>
      <c r="AJ4" s="16">
        <f>AVERAGE(C4:AG4)</f>
        <v>103.91428571428573</v>
      </c>
      <c r="AK4" s="17"/>
    </row>
    <row r="5" spans="1:40" x14ac:dyDescent="0.25">
      <c r="A5" s="13" t="s">
        <v>23</v>
      </c>
      <c r="B5" s="27">
        <f t="shared" ref="B5:AG5" si="0">B6+$A$6</f>
        <v>357178</v>
      </c>
      <c r="C5" s="27">
        <f t="shared" si="0"/>
        <v>357221</v>
      </c>
      <c r="D5" s="27">
        <f t="shared" si="0"/>
        <v>357319</v>
      </c>
      <c r="E5" s="27">
        <f t="shared" si="0"/>
        <v>357432</v>
      </c>
      <c r="F5" s="27">
        <f t="shared" si="0"/>
        <v>357574</v>
      </c>
      <c r="G5" s="27">
        <f t="shared" si="0"/>
        <v>357736</v>
      </c>
      <c r="H5" s="27">
        <f t="shared" si="0"/>
        <v>357812</v>
      </c>
      <c r="I5" s="27">
        <f t="shared" si="0"/>
        <v>357943</v>
      </c>
      <c r="J5" s="27">
        <f t="shared" si="0"/>
        <v>358030</v>
      </c>
      <c r="K5" s="27">
        <f t="shared" si="0"/>
        <v>358188</v>
      </c>
      <c r="L5" s="27">
        <f t="shared" si="0"/>
        <v>358272</v>
      </c>
      <c r="M5" s="27">
        <f t="shared" si="0"/>
        <v>358324</v>
      </c>
      <c r="N5" s="27">
        <f t="shared" si="0"/>
        <v>358396</v>
      </c>
      <c r="O5" s="27">
        <f t="shared" si="0"/>
        <v>358420</v>
      </c>
      <c r="P5" s="27">
        <f t="shared" si="0"/>
        <v>358526</v>
      </c>
      <c r="Q5" s="27">
        <f t="shared" si="0"/>
        <v>358714</v>
      </c>
      <c r="R5" s="27">
        <f t="shared" si="0"/>
        <v>358822</v>
      </c>
      <c r="S5" s="27">
        <f t="shared" si="0"/>
        <v>358887</v>
      </c>
      <c r="T5" s="27">
        <f t="shared" si="0"/>
        <v>359032</v>
      </c>
      <c r="U5" s="27">
        <f t="shared" si="0"/>
        <v>359164</v>
      </c>
      <c r="V5" s="27">
        <f t="shared" si="0"/>
        <v>359248</v>
      </c>
      <c r="W5" s="27">
        <f t="shared" si="0"/>
        <v>359399</v>
      </c>
      <c r="X5" s="27">
        <f t="shared" si="0"/>
        <v>359506</v>
      </c>
      <c r="Y5" s="27">
        <f t="shared" si="0"/>
        <v>359574</v>
      </c>
      <c r="Z5" s="27">
        <f t="shared" si="0"/>
        <v>359668</v>
      </c>
      <c r="AA5" s="27">
        <f t="shared" si="0"/>
        <v>359755</v>
      </c>
      <c r="AB5" s="27">
        <f t="shared" si="0"/>
        <v>359816</v>
      </c>
      <c r="AC5" s="27">
        <f t="shared" si="0"/>
        <v>359884</v>
      </c>
      <c r="AD5" s="27">
        <f t="shared" si="0"/>
        <v>360088</v>
      </c>
      <c r="AE5" s="27">
        <f t="shared" si="0"/>
        <v>150691</v>
      </c>
      <c r="AF5" s="27">
        <f t="shared" si="0"/>
        <v>150691</v>
      </c>
      <c r="AG5" s="27">
        <f t="shared" si="0"/>
        <v>150691</v>
      </c>
      <c r="AI5" s="12">
        <f>MAX(C5:AG5)-B5</f>
        <v>2910</v>
      </c>
    </row>
    <row r="6" spans="1:40" x14ac:dyDescent="0.25">
      <c r="A6" s="13">
        <v>150691</v>
      </c>
      <c r="B6" s="12">
        <v>206487</v>
      </c>
      <c r="C6" s="12">
        <v>206530</v>
      </c>
      <c r="D6" s="12">
        <v>206628</v>
      </c>
      <c r="E6" s="12">
        <v>206741</v>
      </c>
      <c r="F6" s="12">
        <v>206883</v>
      </c>
      <c r="G6" s="12">
        <v>207045</v>
      </c>
      <c r="H6" s="27">
        <v>207121</v>
      </c>
      <c r="I6" s="27">
        <v>207252</v>
      </c>
      <c r="J6" s="27">
        <v>207339</v>
      </c>
      <c r="K6" s="27">
        <v>207497</v>
      </c>
      <c r="L6" s="27">
        <v>207581</v>
      </c>
      <c r="M6" s="27">
        <v>207633</v>
      </c>
      <c r="N6" s="27">
        <v>207705</v>
      </c>
      <c r="O6" s="27">
        <v>207729</v>
      </c>
      <c r="P6" s="27">
        <v>207835</v>
      </c>
      <c r="Q6" s="27">
        <v>208023</v>
      </c>
      <c r="R6" s="27">
        <v>208131</v>
      </c>
      <c r="S6" s="27">
        <v>208196</v>
      </c>
      <c r="T6" s="27">
        <v>208341</v>
      </c>
      <c r="U6" s="27">
        <v>208473</v>
      </c>
      <c r="V6" s="27">
        <v>208557</v>
      </c>
      <c r="W6" s="27">
        <v>208708</v>
      </c>
      <c r="X6" s="27">
        <v>208815</v>
      </c>
      <c r="Y6" s="27">
        <v>208883</v>
      </c>
      <c r="Z6" s="27">
        <v>208977</v>
      </c>
      <c r="AA6" s="27">
        <v>209064</v>
      </c>
      <c r="AB6" s="27">
        <v>209125</v>
      </c>
      <c r="AC6" s="27">
        <v>209193</v>
      </c>
      <c r="AD6" s="27">
        <v>209397</v>
      </c>
      <c r="AE6" s="27"/>
      <c r="AF6" s="27"/>
      <c r="AG6" s="12"/>
    </row>
    <row r="7" spans="1:40" x14ac:dyDescent="0.25">
      <c r="B7" s="30"/>
      <c r="C7" s="30">
        <f>C5-$B$5-SUM($C$4:C4)</f>
        <v>-0.20000000000000284</v>
      </c>
      <c r="D7" s="30">
        <f>D5-$B$5-SUM($C$4:D4)</f>
        <v>-0.40000000000000568</v>
      </c>
      <c r="E7" s="30">
        <f>E5-$B$5-SUM($C$4:E4)</f>
        <v>-0.40000000000000568</v>
      </c>
      <c r="F7" s="30">
        <f>F5-$B$5-SUM($C$4:F4)</f>
        <v>-0.39999999999997726</v>
      </c>
      <c r="G7" s="30">
        <f>G5-$B$5-SUM($C$4:G4)</f>
        <v>-0.39999999999997726</v>
      </c>
      <c r="H7" s="30">
        <f>H5-$B$5-SUM($C$4:H4)</f>
        <v>-0.39999999999997726</v>
      </c>
      <c r="I7" s="30">
        <f>I5-$B$5-SUM($C$4:I4)</f>
        <v>-0.39999999999997726</v>
      </c>
      <c r="J7" s="30">
        <f>J5-$B$5-SUM($C$4:J4)</f>
        <v>-0.29999999999995453</v>
      </c>
      <c r="K7" s="30">
        <f>K5-$B$5-SUM($C$4:K4)</f>
        <v>-0.29999999999995453</v>
      </c>
      <c r="L7" s="30">
        <f>L5-$B$5-SUM($C$4:L4)</f>
        <v>0.29999999999995453</v>
      </c>
      <c r="M7" s="30">
        <f>M5-$B$5-SUM($C$4:M4)</f>
        <v>-0.40000000000009095</v>
      </c>
      <c r="N7" s="30">
        <f>N5-$B$5-SUM($C$4:N4)</f>
        <v>9.9999999999909051E-2</v>
      </c>
      <c r="O7" s="30">
        <f>O5-$B$5-SUM($C$4:O4)</f>
        <v>-0.10000000000013642</v>
      </c>
      <c r="P7" s="30">
        <f>P5-$B$5-SUM($C$4:P4)</f>
        <v>-0.10000000000013642</v>
      </c>
      <c r="Q7" s="30">
        <f>Q5-$B$5-SUM($C$4:Q4)</f>
        <v>-0.10000000000013642</v>
      </c>
      <c r="R7" s="30">
        <f>R5-$B$5-SUM($C$4:R4)</f>
        <v>0.89999999999986358</v>
      </c>
      <c r="S7" s="30">
        <f>S5-$B$5-SUM($C$4:S4)</f>
        <v>9.9999999999909051E-2</v>
      </c>
      <c r="T7" s="30">
        <f>T5-$B$5-SUM($C$4:T4)</f>
        <v>1.0999999999999091</v>
      </c>
      <c r="U7" s="30">
        <f>U5-$B$5-SUM($C$4:U4)</f>
        <v>1.0999999999999091</v>
      </c>
      <c r="V7" s="30">
        <f>V5-$B$5-SUM($C$4:V4)</f>
        <v>1.0999999999999091</v>
      </c>
      <c r="W7" s="30">
        <f>W5-$B$5-SUM($C$4:W4)</f>
        <v>9.9999999999909051E-2</v>
      </c>
      <c r="X7" s="30">
        <f>X5-$B$5-SUM($C$4:X4)</f>
        <v>9.9999999999909051E-2</v>
      </c>
      <c r="Y7" s="30">
        <f>Y5-$B$5-SUM($C$4:Y4)</f>
        <v>0.29999999999972715</v>
      </c>
      <c r="Z7" s="30">
        <f>Z5-$B$5-SUM($C$4:Z4)</f>
        <v>-0.1000000000003638</v>
      </c>
      <c r="AA7" s="30">
        <f>AA5-$B$5-SUM($C$4:AA4)</f>
        <v>0.3999999999996362</v>
      </c>
      <c r="AB7" s="30">
        <f>AB5-$B$5-SUM($C$4:AB4)</f>
        <v>9.9999999999454303E-2</v>
      </c>
      <c r="AC7" s="30">
        <f>AC5-$B$5-SUM($C$4:AC4)</f>
        <v>0.3999999999996362</v>
      </c>
      <c r="AD7" s="30">
        <f>AD5-$B$5-SUM($C$4:AD4)</f>
        <v>0.3999999999996362</v>
      </c>
      <c r="AE7" s="30">
        <f>AE5-$B$5-SUM($C$4:AE4)</f>
        <v>-209396.6</v>
      </c>
      <c r="AF7" s="30">
        <f>AF5-$B$5-SUM($C$4:AF4)</f>
        <v>-209396.6</v>
      </c>
      <c r="AG7" s="30">
        <f>AG5-$B$5-SUM($C$4:AG4)</f>
        <v>-209396.6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47.6</v>
      </c>
      <c r="C3" s="14">
        <v>49.9</v>
      </c>
      <c r="D3" s="14">
        <v>48.7</v>
      </c>
      <c r="E3" s="14">
        <v>38.1</v>
      </c>
      <c r="F3" s="14">
        <v>37.5</v>
      </c>
      <c r="G3" s="14">
        <v>37.6</v>
      </c>
      <c r="H3" s="14">
        <v>37.5</v>
      </c>
      <c r="I3" s="14">
        <v>37.5</v>
      </c>
      <c r="J3" s="14">
        <v>37.200000000000003</v>
      </c>
      <c r="K3" s="14">
        <v>43.8</v>
      </c>
      <c r="L3" s="14">
        <v>56.1</v>
      </c>
      <c r="M3" s="14">
        <v>49.1</v>
      </c>
      <c r="N3" s="14">
        <v>21.2</v>
      </c>
      <c r="O3" s="14">
        <v>57.3</v>
      </c>
      <c r="P3" s="14">
        <v>49</v>
      </c>
      <c r="Q3" s="14">
        <v>11.2</v>
      </c>
      <c r="R3" s="14">
        <v>20.9</v>
      </c>
      <c r="S3" s="14">
        <v>55.8</v>
      </c>
      <c r="T3" s="14">
        <v>41.5</v>
      </c>
      <c r="U3" s="14">
        <v>40.9</v>
      </c>
      <c r="V3" s="14">
        <v>40.200000000000003</v>
      </c>
      <c r="W3" s="14">
        <v>40.6</v>
      </c>
      <c r="X3" s="14">
        <v>58.6</v>
      </c>
      <c r="Y3" s="14">
        <v>57.2</v>
      </c>
      <c r="Z3" s="14">
        <v>54.5</v>
      </c>
      <c r="AA3" s="14">
        <v>46.5</v>
      </c>
      <c r="AB3" s="14">
        <v>44.2</v>
      </c>
      <c r="AC3" s="14">
        <v>60</v>
      </c>
      <c r="AD3" s="14">
        <v>60</v>
      </c>
      <c r="AE3" s="14">
        <v>26.6</v>
      </c>
      <c r="AF3" s="14">
        <v>49.6</v>
      </c>
      <c r="AG3" s="14">
        <v>52.3</v>
      </c>
      <c r="AH3" s="14"/>
      <c r="AI3" s="14"/>
    </row>
    <row r="4" spans="1:40" s="7" customFormat="1" x14ac:dyDescent="0.25">
      <c r="A4" s="15" t="s">
        <v>17</v>
      </c>
      <c r="B4" s="10">
        <v>204</v>
      </c>
      <c r="C4" s="10">
        <v>107</v>
      </c>
      <c r="D4" s="10">
        <v>167</v>
      </c>
      <c r="E4" s="10">
        <v>243</v>
      </c>
      <c r="F4" s="10">
        <v>237</v>
      </c>
      <c r="G4" s="10">
        <v>245</v>
      </c>
      <c r="H4" s="10">
        <v>240</v>
      </c>
      <c r="I4" s="10">
        <v>240</v>
      </c>
      <c r="J4" s="10">
        <v>243</v>
      </c>
      <c r="K4" s="10">
        <v>225</v>
      </c>
      <c r="L4" s="10">
        <v>175</v>
      </c>
      <c r="M4" s="10">
        <v>178</v>
      </c>
      <c r="N4" s="10">
        <v>56.1</v>
      </c>
      <c r="O4" s="10">
        <v>191</v>
      </c>
      <c r="P4" s="10">
        <v>112</v>
      </c>
      <c r="Q4" s="10">
        <v>57.6</v>
      </c>
      <c r="R4" s="10">
        <v>73.400000000000006</v>
      </c>
      <c r="S4" s="10">
        <v>120</v>
      </c>
      <c r="T4" s="10">
        <v>286</v>
      </c>
      <c r="U4" s="10">
        <v>283</v>
      </c>
      <c r="V4" s="10">
        <v>263</v>
      </c>
      <c r="W4" s="10">
        <v>187</v>
      </c>
      <c r="X4" s="10">
        <v>206</v>
      </c>
      <c r="Y4" s="10">
        <v>159</v>
      </c>
      <c r="Z4" s="10">
        <v>203</v>
      </c>
      <c r="AA4" s="10">
        <v>138</v>
      </c>
      <c r="AB4" s="10">
        <v>75.2</v>
      </c>
      <c r="AC4" s="10">
        <v>173</v>
      </c>
      <c r="AD4" s="10">
        <v>158</v>
      </c>
      <c r="AE4" s="10">
        <v>53.4</v>
      </c>
      <c r="AF4" s="10">
        <v>283</v>
      </c>
      <c r="AG4" s="10">
        <v>280</v>
      </c>
      <c r="AH4" s="10"/>
      <c r="AI4" s="10">
        <f>SUM(C4:AG4)</f>
        <v>5657.7</v>
      </c>
      <c r="AJ4" s="16">
        <f>AVERAGE(C4:AG4)</f>
        <v>182.50645161290322</v>
      </c>
      <c r="AK4" s="17"/>
    </row>
    <row r="5" spans="1:40" x14ac:dyDescent="0.25">
      <c r="A5" s="13" t="s">
        <v>23</v>
      </c>
      <c r="B5" s="27">
        <f t="shared" ref="B5:AG5" si="0">B6+$A$6</f>
        <v>360088</v>
      </c>
      <c r="C5" s="27">
        <f t="shared" si="0"/>
        <v>360195</v>
      </c>
      <c r="D5" s="27">
        <f t="shared" si="0"/>
        <v>360362</v>
      </c>
      <c r="E5" s="27">
        <f t="shared" si="0"/>
        <v>360605</v>
      </c>
      <c r="F5" s="27">
        <f t="shared" si="0"/>
        <v>360842</v>
      </c>
      <c r="G5" s="27">
        <f t="shared" si="0"/>
        <v>361087</v>
      </c>
      <c r="H5" s="27">
        <f t="shared" si="0"/>
        <v>361327</v>
      </c>
      <c r="I5" s="27">
        <f t="shared" si="0"/>
        <v>361568</v>
      </c>
      <c r="J5" s="27">
        <f t="shared" si="0"/>
        <v>361811</v>
      </c>
      <c r="K5" s="27">
        <f t="shared" si="0"/>
        <v>362036</v>
      </c>
      <c r="L5" s="27">
        <f t="shared" si="0"/>
        <v>362211</v>
      </c>
      <c r="M5" s="27">
        <f t="shared" si="0"/>
        <v>362389</v>
      </c>
      <c r="N5" s="27">
        <f t="shared" si="0"/>
        <v>362445</v>
      </c>
      <c r="O5" s="27">
        <f t="shared" si="0"/>
        <v>362635</v>
      </c>
      <c r="P5" s="27">
        <f t="shared" si="0"/>
        <v>362747</v>
      </c>
      <c r="Q5" s="27">
        <f t="shared" si="0"/>
        <v>362805</v>
      </c>
      <c r="R5" s="27">
        <f t="shared" si="0"/>
        <v>362878</v>
      </c>
      <c r="S5" s="27">
        <f t="shared" si="0"/>
        <v>362999</v>
      </c>
      <c r="T5" s="27">
        <f t="shared" si="0"/>
        <v>363285</v>
      </c>
      <c r="U5" s="27">
        <f t="shared" si="0"/>
        <v>363568</v>
      </c>
      <c r="V5" s="27">
        <f t="shared" si="0"/>
        <v>363831</v>
      </c>
      <c r="W5" s="27">
        <f t="shared" si="0"/>
        <v>364018</v>
      </c>
      <c r="X5" s="27">
        <f t="shared" si="0"/>
        <v>364224</v>
      </c>
      <c r="Y5" s="27">
        <f t="shared" si="0"/>
        <v>364383</v>
      </c>
      <c r="Z5" s="27">
        <f t="shared" si="0"/>
        <v>364586</v>
      </c>
      <c r="AA5" s="27">
        <f t="shared" si="0"/>
        <v>364724</v>
      </c>
      <c r="AB5" s="27">
        <f t="shared" si="0"/>
        <v>364799</v>
      </c>
      <c r="AC5" s="27">
        <f t="shared" si="0"/>
        <v>364972</v>
      </c>
      <c r="AD5" s="27">
        <f t="shared" si="0"/>
        <v>365130</v>
      </c>
      <c r="AE5" s="27">
        <f t="shared" si="0"/>
        <v>365183</v>
      </c>
      <c r="AF5" s="27">
        <f t="shared" si="0"/>
        <v>365466</v>
      </c>
      <c r="AG5" s="27">
        <f t="shared" si="0"/>
        <v>365745</v>
      </c>
      <c r="AI5" s="12">
        <f>MAX(C5:AG5)-B5</f>
        <v>5657</v>
      </c>
    </row>
    <row r="6" spans="1:40" x14ac:dyDescent="0.25">
      <c r="A6" s="13">
        <v>150691</v>
      </c>
      <c r="B6" s="27">
        <v>209397</v>
      </c>
      <c r="C6" s="12">
        <v>209504</v>
      </c>
      <c r="D6" s="12">
        <v>209671</v>
      </c>
      <c r="E6" s="12">
        <v>209914</v>
      </c>
      <c r="F6" s="12">
        <v>210151</v>
      </c>
      <c r="G6" s="12">
        <v>210396</v>
      </c>
      <c r="H6" s="27">
        <v>210636</v>
      </c>
      <c r="I6" s="27">
        <v>210877</v>
      </c>
      <c r="J6" s="27">
        <v>211120</v>
      </c>
      <c r="K6" s="27">
        <v>211345</v>
      </c>
      <c r="L6" s="27">
        <v>211520</v>
      </c>
      <c r="M6" s="27">
        <v>211698</v>
      </c>
      <c r="N6" s="27">
        <v>211754</v>
      </c>
      <c r="O6" s="27">
        <v>211944</v>
      </c>
      <c r="P6" s="27">
        <v>212056</v>
      </c>
      <c r="Q6" s="27">
        <v>212114</v>
      </c>
      <c r="R6" s="27">
        <v>212187</v>
      </c>
      <c r="S6" s="27">
        <v>212308</v>
      </c>
      <c r="T6" s="27">
        <v>212594</v>
      </c>
      <c r="U6" s="27">
        <v>212877</v>
      </c>
      <c r="V6" s="27">
        <v>213140</v>
      </c>
      <c r="W6" s="27">
        <v>213327</v>
      </c>
      <c r="X6" s="27">
        <v>213533</v>
      </c>
      <c r="Y6" s="27">
        <v>213692</v>
      </c>
      <c r="Z6" s="27">
        <v>213895</v>
      </c>
      <c r="AA6" s="27">
        <v>214033</v>
      </c>
      <c r="AB6" s="27">
        <v>214108</v>
      </c>
      <c r="AC6" s="27">
        <v>214281</v>
      </c>
      <c r="AD6" s="27">
        <v>214439</v>
      </c>
      <c r="AE6" s="27">
        <v>214492</v>
      </c>
      <c r="AF6" s="27">
        <v>214775</v>
      </c>
      <c r="AG6" s="12">
        <v>215054</v>
      </c>
    </row>
    <row r="7" spans="1:40" x14ac:dyDescent="0.25">
      <c r="B7" s="30"/>
      <c r="C7" s="30">
        <f>C5-$B$5-SUM($C$4:C4)</f>
        <v>0</v>
      </c>
      <c r="D7" s="30">
        <f>D5-$B$5-SUM($C$4:D4)</f>
        <v>0</v>
      </c>
      <c r="E7" s="30">
        <f>E5-$B$5-SUM($C$4:E4)</f>
        <v>0</v>
      </c>
      <c r="F7" s="30">
        <f>F5-$B$5-SUM($C$4:F4)</f>
        <v>0</v>
      </c>
      <c r="G7" s="30">
        <f>G5-$B$5-SUM($C$4:G4)</f>
        <v>0</v>
      </c>
      <c r="H7" s="30">
        <f>H5-$B$5-SUM($C$4:H4)</f>
        <v>0</v>
      </c>
      <c r="I7" s="30">
        <f>I5-$B$5-SUM($C$4:I4)</f>
        <v>1</v>
      </c>
      <c r="J7" s="30">
        <f>J5-$B$5-SUM($C$4:J4)</f>
        <v>1</v>
      </c>
      <c r="K7" s="30">
        <f>K5-$B$5-SUM($C$4:K4)</f>
        <v>1</v>
      </c>
      <c r="L7" s="30">
        <f>L5-$B$5-SUM($C$4:L4)</f>
        <v>1</v>
      </c>
      <c r="M7" s="30">
        <f>M5-$B$5-SUM($C$4:M4)</f>
        <v>1</v>
      </c>
      <c r="N7" s="30">
        <f>N5-$B$5-SUM($C$4:N4)</f>
        <v>0.90000000000009095</v>
      </c>
      <c r="O7" s="30">
        <f>O5-$B$5-SUM($C$4:O4)</f>
        <v>-9.9999999999909051E-2</v>
      </c>
      <c r="P7" s="30">
        <f>P5-$B$5-SUM($C$4:P4)</f>
        <v>-9.9999999999909051E-2</v>
      </c>
      <c r="Q7" s="30">
        <f>Q5-$B$5-SUM($C$4:Q4)</f>
        <v>0.3000000000001819</v>
      </c>
      <c r="R7" s="30">
        <f>R5-$B$5-SUM($C$4:R4)</f>
        <v>-9.9999999999909051E-2</v>
      </c>
      <c r="S7" s="30">
        <f>S5-$B$5-SUM($C$4:S4)</f>
        <v>0.90000000000009095</v>
      </c>
      <c r="T7" s="30">
        <f>T5-$B$5-SUM($C$4:T4)</f>
        <v>0.90000000000009095</v>
      </c>
      <c r="U7" s="30">
        <f>U5-$B$5-SUM($C$4:U4)</f>
        <v>0.90000000000009095</v>
      </c>
      <c r="V7" s="30">
        <f>V5-$B$5-SUM($C$4:V4)</f>
        <v>0.90000000000009095</v>
      </c>
      <c r="W7" s="30">
        <f>W5-$B$5-SUM($C$4:W4)</f>
        <v>0.90000000000009095</v>
      </c>
      <c r="X7" s="30">
        <f>X5-$B$5-SUM($C$4:X4)</f>
        <v>0.8999999999996362</v>
      </c>
      <c r="Y7" s="30">
        <f>Y5-$B$5-SUM($C$4:Y4)</f>
        <v>0.8999999999996362</v>
      </c>
      <c r="Z7" s="30">
        <f>Z5-$B$5-SUM($C$4:Z4)</f>
        <v>0.8999999999996362</v>
      </c>
      <c r="AA7" s="30">
        <f>AA5-$B$5-SUM($C$4:AA4)</f>
        <v>0.8999999999996362</v>
      </c>
      <c r="AB7" s="30">
        <f>AB5-$B$5-SUM($C$4:AB4)</f>
        <v>0.6999999999998181</v>
      </c>
      <c r="AC7" s="30">
        <f>AC5-$B$5-SUM($C$4:AC4)</f>
        <v>0.6999999999998181</v>
      </c>
      <c r="AD7" s="30">
        <f>AD5-$B$5-SUM($C$4:AD4)</f>
        <v>0.6999999999998181</v>
      </c>
      <c r="AE7" s="30">
        <f>AE5-$B$5-SUM($C$4:AE4)</f>
        <v>0.3000000000001819</v>
      </c>
      <c r="AF7" s="30">
        <f>AF5-$B$5-SUM($C$4:AF4)</f>
        <v>0.3000000000001819</v>
      </c>
      <c r="AG7" s="30">
        <f>AG5-$B$5-SUM($C$4:AG4)</f>
        <v>-0.6999999999998181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52.3</v>
      </c>
      <c r="C3" s="14">
        <v>60</v>
      </c>
      <c r="D3" s="14">
        <v>44</v>
      </c>
      <c r="E3" s="14">
        <v>44.5</v>
      </c>
      <c r="F3" s="14">
        <v>43.3</v>
      </c>
      <c r="G3" s="14">
        <v>43.1</v>
      </c>
      <c r="H3" s="14">
        <v>45.5</v>
      </c>
      <c r="I3" s="14">
        <v>46.2</v>
      </c>
      <c r="J3" s="14">
        <v>45.5</v>
      </c>
      <c r="K3" s="14">
        <v>44.9</v>
      </c>
      <c r="L3" s="14">
        <v>46.4</v>
      </c>
      <c r="M3" s="14">
        <v>44.8</v>
      </c>
      <c r="N3" s="14">
        <v>47.1</v>
      </c>
      <c r="O3" s="14">
        <v>54.3</v>
      </c>
      <c r="P3" s="14">
        <v>59.1</v>
      </c>
      <c r="Q3" s="14">
        <v>60</v>
      </c>
      <c r="R3" s="14">
        <v>16.100000000000001</v>
      </c>
      <c r="S3" s="14">
        <v>47.2</v>
      </c>
      <c r="T3" s="14">
        <v>60</v>
      </c>
      <c r="U3" s="14">
        <v>53.2</v>
      </c>
      <c r="V3" s="14">
        <v>60</v>
      </c>
      <c r="W3" s="14">
        <v>60</v>
      </c>
      <c r="X3" s="14">
        <v>53.9</v>
      </c>
      <c r="Y3" s="14">
        <v>60</v>
      </c>
      <c r="Z3" s="14">
        <v>60</v>
      </c>
      <c r="AA3" s="14">
        <v>60</v>
      </c>
      <c r="AB3" s="14">
        <v>54.8</v>
      </c>
      <c r="AC3" s="14">
        <v>58.1</v>
      </c>
      <c r="AD3" s="14">
        <v>57.7</v>
      </c>
      <c r="AE3" s="14">
        <v>50.8</v>
      </c>
      <c r="AF3" s="14">
        <v>47</v>
      </c>
      <c r="AG3" s="14"/>
      <c r="AH3" s="14"/>
      <c r="AI3" s="14"/>
    </row>
    <row r="4" spans="1:40" s="7" customFormat="1" x14ac:dyDescent="0.25">
      <c r="A4" s="15" t="s">
        <v>17</v>
      </c>
      <c r="B4" s="10">
        <v>280</v>
      </c>
      <c r="C4" s="10">
        <v>260</v>
      </c>
      <c r="D4" s="10">
        <v>289</v>
      </c>
      <c r="E4" s="10">
        <v>316</v>
      </c>
      <c r="F4" s="10">
        <v>317</v>
      </c>
      <c r="G4" s="10">
        <v>319</v>
      </c>
      <c r="H4" s="10">
        <v>335</v>
      </c>
      <c r="I4" s="10">
        <v>343</v>
      </c>
      <c r="J4" s="10">
        <v>335</v>
      </c>
      <c r="K4" s="10">
        <v>324</v>
      </c>
      <c r="L4" s="10">
        <v>334</v>
      </c>
      <c r="M4" s="10">
        <v>335</v>
      </c>
      <c r="N4" s="10">
        <v>228</v>
      </c>
      <c r="O4" s="10">
        <v>123</v>
      </c>
      <c r="P4" s="10">
        <v>278</v>
      </c>
      <c r="Q4" s="10">
        <v>212</v>
      </c>
      <c r="R4" s="10">
        <v>72</v>
      </c>
      <c r="S4" s="10">
        <v>114</v>
      </c>
      <c r="T4" s="10">
        <v>231</v>
      </c>
      <c r="U4" s="10">
        <v>332</v>
      </c>
      <c r="V4" s="10">
        <v>170</v>
      </c>
      <c r="W4" s="10">
        <v>247</v>
      </c>
      <c r="X4" s="10">
        <v>316</v>
      </c>
      <c r="Y4" s="10">
        <v>211</v>
      </c>
      <c r="Z4" s="10">
        <v>149</v>
      </c>
      <c r="AA4" s="10">
        <v>126</v>
      </c>
      <c r="AB4" s="10">
        <v>341</v>
      </c>
      <c r="AC4" s="10">
        <v>309</v>
      </c>
      <c r="AD4" s="10">
        <v>350</v>
      </c>
      <c r="AE4" s="10">
        <v>274</v>
      </c>
      <c r="AF4" s="10">
        <v>375</v>
      </c>
      <c r="AG4" s="10"/>
      <c r="AH4" s="10"/>
      <c r="AI4" s="10">
        <f>SUM(C4:AG4)</f>
        <v>7965</v>
      </c>
      <c r="AJ4" s="16">
        <f>AVERAGE(C4:AG4)</f>
        <v>265.5</v>
      </c>
      <c r="AK4" s="17"/>
    </row>
    <row r="5" spans="1:40" x14ac:dyDescent="0.25">
      <c r="A5" s="13" t="s">
        <v>23</v>
      </c>
      <c r="B5" s="27">
        <f t="shared" ref="B5:AG5" si="0">B6+$A$6</f>
        <v>365745</v>
      </c>
      <c r="C5" s="27">
        <f t="shared" si="0"/>
        <v>366005</v>
      </c>
      <c r="D5" s="27">
        <f t="shared" si="0"/>
        <v>366294</v>
      </c>
      <c r="E5" s="27">
        <f t="shared" si="0"/>
        <v>366610</v>
      </c>
      <c r="F5" s="27">
        <f t="shared" si="0"/>
        <v>366927</v>
      </c>
      <c r="G5" s="27">
        <f t="shared" si="0"/>
        <v>367245</v>
      </c>
      <c r="H5" s="27">
        <f t="shared" si="0"/>
        <v>367581</v>
      </c>
      <c r="I5" s="27">
        <f t="shared" si="0"/>
        <v>367923</v>
      </c>
      <c r="J5" s="27">
        <f t="shared" si="0"/>
        <v>368258</v>
      </c>
      <c r="K5" s="27">
        <f t="shared" si="0"/>
        <v>368582</v>
      </c>
      <c r="L5" s="27">
        <f t="shared" si="0"/>
        <v>368916</v>
      </c>
      <c r="M5" s="27">
        <f t="shared" si="0"/>
        <v>369251</v>
      </c>
      <c r="N5" s="27">
        <f t="shared" si="0"/>
        <v>369479</v>
      </c>
      <c r="O5" s="27">
        <f t="shared" si="0"/>
        <v>369603</v>
      </c>
      <c r="P5" s="27">
        <f t="shared" si="0"/>
        <v>369881</v>
      </c>
      <c r="Q5" s="27">
        <f t="shared" si="0"/>
        <v>370093</v>
      </c>
      <c r="R5" s="27">
        <f t="shared" si="0"/>
        <v>370165</v>
      </c>
      <c r="S5" s="27">
        <f t="shared" si="0"/>
        <v>370279</v>
      </c>
      <c r="T5" s="27">
        <f t="shared" si="0"/>
        <v>370510</v>
      </c>
      <c r="U5" s="27">
        <f t="shared" si="0"/>
        <v>370842</v>
      </c>
      <c r="V5" s="27">
        <f t="shared" si="0"/>
        <v>371012</v>
      </c>
      <c r="W5" s="27">
        <f t="shared" si="0"/>
        <v>371260</v>
      </c>
      <c r="X5" s="27">
        <f t="shared" si="0"/>
        <v>371575</v>
      </c>
      <c r="Y5" s="27">
        <f t="shared" si="0"/>
        <v>371787</v>
      </c>
      <c r="Z5" s="27">
        <f t="shared" si="0"/>
        <v>371935</v>
      </c>
      <c r="AA5" s="27">
        <f t="shared" si="0"/>
        <v>372061</v>
      </c>
      <c r="AB5" s="27">
        <f t="shared" si="0"/>
        <v>372402</v>
      </c>
      <c r="AC5" s="27">
        <f t="shared" si="0"/>
        <v>372711</v>
      </c>
      <c r="AD5" s="27">
        <f t="shared" si="0"/>
        <v>373061</v>
      </c>
      <c r="AE5" s="27">
        <f t="shared" si="0"/>
        <v>373335</v>
      </c>
      <c r="AF5" s="27">
        <f t="shared" si="0"/>
        <v>373709</v>
      </c>
      <c r="AG5" s="27">
        <f t="shared" si="0"/>
        <v>150691</v>
      </c>
      <c r="AI5" s="12">
        <f>MAX(C5:AG5)-B5</f>
        <v>7964</v>
      </c>
    </row>
    <row r="6" spans="1:40" x14ac:dyDescent="0.25">
      <c r="A6" s="13">
        <v>150691</v>
      </c>
      <c r="B6" s="12">
        <v>215054</v>
      </c>
      <c r="C6" s="12">
        <v>215314</v>
      </c>
      <c r="D6" s="12">
        <v>215603</v>
      </c>
      <c r="E6" s="12">
        <v>215919</v>
      </c>
      <c r="F6" s="12">
        <v>216236</v>
      </c>
      <c r="G6" s="12">
        <v>216554</v>
      </c>
      <c r="H6" s="27">
        <v>216890</v>
      </c>
      <c r="I6" s="27">
        <v>217232</v>
      </c>
      <c r="J6" s="27">
        <v>217567</v>
      </c>
      <c r="K6" s="27">
        <v>217891</v>
      </c>
      <c r="L6" s="27">
        <v>218225</v>
      </c>
      <c r="M6" s="27">
        <v>218560</v>
      </c>
      <c r="N6" s="27">
        <v>218788</v>
      </c>
      <c r="O6" s="27">
        <v>218912</v>
      </c>
      <c r="P6" s="27">
        <v>219190</v>
      </c>
      <c r="Q6" s="27">
        <v>219402</v>
      </c>
      <c r="R6" s="27">
        <v>219474</v>
      </c>
      <c r="S6" s="27">
        <v>219588</v>
      </c>
      <c r="T6" s="27">
        <v>219819</v>
      </c>
      <c r="U6" s="27">
        <v>220151</v>
      </c>
      <c r="V6" s="27">
        <v>220321</v>
      </c>
      <c r="W6" s="27">
        <v>220569</v>
      </c>
      <c r="X6" s="27">
        <v>220884</v>
      </c>
      <c r="Y6" s="27">
        <v>221096</v>
      </c>
      <c r="Z6" s="27">
        <v>221244</v>
      </c>
      <c r="AA6" s="27">
        <v>221370</v>
      </c>
      <c r="AB6" s="27">
        <v>221711</v>
      </c>
      <c r="AC6" s="27">
        <v>222020</v>
      </c>
      <c r="AD6" s="27">
        <v>222370</v>
      </c>
      <c r="AE6" s="27">
        <v>222644</v>
      </c>
      <c r="AF6" s="27">
        <v>223018</v>
      </c>
      <c r="AG6" s="12"/>
    </row>
    <row r="7" spans="1:40" x14ac:dyDescent="0.25">
      <c r="B7" s="30"/>
      <c r="C7" s="30">
        <f>C5-$B$5-SUM($C$4:C4)</f>
        <v>0</v>
      </c>
      <c r="D7" s="30">
        <f>D5-$B$5-SUM($C$4:D4)</f>
        <v>0</v>
      </c>
      <c r="E7" s="30">
        <f>E5-$B$5-SUM($C$4:E4)</f>
        <v>0</v>
      </c>
      <c r="F7" s="30">
        <f>F5-$B$5-SUM($C$4:F4)</f>
        <v>0</v>
      </c>
      <c r="G7" s="30">
        <f>G5-$B$5-SUM($C$4:G4)</f>
        <v>-1</v>
      </c>
      <c r="H7" s="30">
        <f>H5-$B$5-SUM($C$4:H4)</f>
        <v>0</v>
      </c>
      <c r="I7" s="30">
        <f>I5-$B$5-SUM($C$4:I4)</f>
        <v>-1</v>
      </c>
      <c r="J7" s="30">
        <f>J5-$B$5-SUM($C$4:J4)</f>
        <v>-1</v>
      </c>
      <c r="K7" s="30">
        <f>K5-$B$5-SUM($C$4:K4)</f>
        <v>-1</v>
      </c>
      <c r="L7" s="30">
        <f>L5-$B$5-SUM($C$4:L4)</f>
        <v>-1</v>
      </c>
      <c r="M7" s="30">
        <f>M5-$B$5-SUM($C$4:M4)</f>
        <v>-1</v>
      </c>
      <c r="N7" s="30">
        <f>N5-$B$5-SUM($C$4:N4)</f>
        <v>-1</v>
      </c>
      <c r="O7" s="30">
        <f>O5-$B$5-SUM($C$4:O4)</f>
        <v>0</v>
      </c>
      <c r="P7" s="30">
        <f>P5-$B$5-SUM($C$4:P4)</f>
        <v>0</v>
      </c>
      <c r="Q7" s="30">
        <f>Q5-$B$5-SUM($C$4:Q4)</f>
        <v>0</v>
      </c>
      <c r="R7" s="30">
        <f>R5-$B$5-SUM($C$4:R4)</f>
        <v>0</v>
      </c>
      <c r="S7" s="30">
        <f>S5-$B$5-SUM($C$4:S4)</f>
        <v>0</v>
      </c>
      <c r="T7" s="30">
        <f>T5-$B$5-SUM($C$4:T4)</f>
        <v>0</v>
      </c>
      <c r="U7" s="30">
        <f>U5-$B$5-SUM($C$4:U4)</f>
        <v>0</v>
      </c>
      <c r="V7" s="30">
        <f>V5-$B$5-SUM($C$4:V4)</f>
        <v>0</v>
      </c>
      <c r="W7" s="30">
        <f>W5-$B$5-SUM($C$4:W4)</f>
        <v>1</v>
      </c>
      <c r="X7" s="30">
        <f>X5-$B$5-SUM($C$4:X4)</f>
        <v>0</v>
      </c>
      <c r="Y7" s="30">
        <f>Y5-$B$5-SUM($C$4:Y4)</f>
        <v>1</v>
      </c>
      <c r="Z7" s="30">
        <f>Z5-$B$5-SUM($C$4:Z4)</f>
        <v>0</v>
      </c>
      <c r="AA7" s="30">
        <f>AA5-$B$5-SUM($C$4:AA4)</f>
        <v>0</v>
      </c>
      <c r="AB7" s="30">
        <f>AB5-$B$5-SUM($C$4:AB4)</f>
        <v>0</v>
      </c>
      <c r="AC7" s="30">
        <f>AC5-$B$5-SUM($C$4:AC4)</f>
        <v>0</v>
      </c>
      <c r="AD7" s="30">
        <f>AD5-$B$5-SUM($C$4:AD4)</f>
        <v>0</v>
      </c>
      <c r="AE7" s="30">
        <f>AE5-$B$5-SUM($C$4:AE4)</f>
        <v>0</v>
      </c>
      <c r="AF7" s="30">
        <f>AF5-$B$5-SUM($C$4:AF4)</f>
        <v>-1</v>
      </c>
      <c r="AG7" s="30">
        <f>AG5-$B$5-SUM($C$4:AG4)</f>
        <v>-223019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47</v>
      </c>
      <c r="C3" s="14">
        <v>46.5</v>
      </c>
      <c r="D3" s="14">
        <v>45.2</v>
      </c>
      <c r="E3" s="14">
        <v>60</v>
      </c>
      <c r="F3" s="14">
        <v>59.9</v>
      </c>
      <c r="G3" s="14">
        <v>12.8</v>
      </c>
      <c r="H3" s="14">
        <v>54.3</v>
      </c>
      <c r="I3" s="14">
        <v>18.5</v>
      </c>
      <c r="J3" s="14">
        <v>60</v>
      </c>
      <c r="K3" s="14">
        <v>60</v>
      </c>
      <c r="L3" s="14">
        <v>60</v>
      </c>
      <c r="M3" s="14">
        <v>60</v>
      </c>
      <c r="N3" s="14">
        <v>28.5</v>
      </c>
      <c r="O3" s="14">
        <v>54.5</v>
      </c>
      <c r="P3" s="14">
        <v>50.6</v>
      </c>
      <c r="Q3" s="14">
        <v>58.7</v>
      </c>
      <c r="R3" s="14">
        <v>50.5</v>
      </c>
      <c r="S3" s="14">
        <v>53</v>
      </c>
      <c r="T3" s="14">
        <v>60</v>
      </c>
      <c r="U3" s="14">
        <v>57.8</v>
      </c>
      <c r="V3" s="14">
        <v>35.700000000000003</v>
      </c>
      <c r="W3" s="14">
        <v>57.8</v>
      </c>
      <c r="X3" s="14">
        <v>20.5</v>
      </c>
      <c r="Y3" s="14">
        <v>60</v>
      </c>
      <c r="Z3" s="14">
        <v>57.7</v>
      </c>
      <c r="AA3" s="14">
        <v>57.2</v>
      </c>
      <c r="AB3" s="14">
        <v>60</v>
      </c>
      <c r="AC3" s="14">
        <v>60</v>
      </c>
      <c r="AD3" s="14">
        <v>27.7</v>
      </c>
      <c r="AE3" s="14">
        <v>60</v>
      </c>
      <c r="AF3" s="14">
        <v>47.5</v>
      </c>
      <c r="AG3" s="14">
        <v>51.4</v>
      </c>
      <c r="AH3" s="14"/>
      <c r="AI3" s="14"/>
    </row>
    <row r="4" spans="1:40" s="7" customFormat="1" x14ac:dyDescent="0.25">
      <c r="A4" s="15" t="s">
        <v>17</v>
      </c>
      <c r="B4" s="10">
        <v>375</v>
      </c>
      <c r="C4" s="10">
        <v>375</v>
      </c>
      <c r="D4" s="10">
        <v>356</v>
      </c>
      <c r="E4" s="10">
        <v>174</v>
      </c>
      <c r="F4" s="10">
        <v>114</v>
      </c>
      <c r="G4" s="10">
        <v>94.9</v>
      </c>
      <c r="H4" s="10">
        <v>160</v>
      </c>
      <c r="I4" s="10">
        <v>64.7</v>
      </c>
      <c r="J4" s="10">
        <v>124</v>
      </c>
      <c r="K4" s="10">
        <v>209</v>
      </c>
      <c r="L4" s="10">
        <v>364</v>
      </c>
      <c r="M4" s="10">
        <v>358</v>
      </c>
      <c r="N4" s="10">
        <v>92.2</v>
      </c>
      <c r="O4" s="10">
        <v>335</v>
      </c>
      <c r="P4" s="10">
        <v>395</v>
      </c>
      <c r="Q4" s="10">
        <v>347</v>
      </c>
      <c r="R4" s="10">
        <v>409</v>
      </c>
      <c r="S4" s="10">
        <v>375</v>
      </c>
      <c r="T4" s="10">
        <v>391</v>
      </c>
      <c r="U4" s="10">
        <v>343</v>
      </c>
      <c r="V4" s="10">
        <v>164</v>
      </c>
      <c r="W4" s="10">
        <v>164</v>
      </c>
      <c r="X4" s="10">
        <v>98.5</v>
      </c>
      <c r="Y4" s="10">
        <v>245</v>
      </c>
      <c r="Z4" s="10">
        <v>380</v>
      </c>
      <c r="AA4" s="10">
        <v>192</v>
      </c>
      <c r="AB4" s="10">
        <v>178</v>
      </c>
      <c r="AC4" s="10">
        <v>227</v>
      </c>
      <c r="AD4" s="10">
        <v>102</v>
      </c>
      <c r="AE4" s="10">
        <v>374</v>
      </c>
      <c r="AF4" s="10">
        <v>408</v>
      </c>
      <c r="AG4" s="10">
        <v>389</v>
      </c>
      <c r="AH4" s="10"/>
      <c r="AI4" s="10">
        <f>SUM(C4:AG4)</f>
        <v>8002.3</v>
      </c>
      <c r="AJ4" s="16">
        <f>AVERAGE(C4:AG4)</f>
        <v>258.13870967741934</v>
      </c>
      <c r="AK4" s="17"/>
    </row>
    <row r="5" spans="1:40" x14ac:dyDescent="0.25">
      <c r="A5" s="13" t="s">
        <v>23</v>
      </c>
      <c r="B5" s="27">
        <f t="shared" ref="B5:AG5" si="0">B6+$A$6</f>
        <v>373709</v>
      </c>
      <c r="C5" s="27">
        <f t="shared" si="0"/>
        <v>374084</v>
      </c>
      <c r="D5" s="27">
        <f t="shared" si="0"/>
        <v>374440</v>
      </c>
      <c r="E5" s="27">
        <f t="shared" si="0"/>
        <v>374614</v>
      </c>
      <c r="F5" s="27">
        <f t="shared" si="0"/>
        <v>374729</v>
      </c>
      <c r="G5" s="27">
        <f t="shared" si="0"/>
        <v>374823</v>
      </c>
      <c r="H5" s="27">
        <f t="shared" si="0"/>
        <v>374984</v>
      </c>
      <c r="I5" s="27">
        <f t="shared" si="0"/>
        <v>375049</v>
      </c>
      <c r="J5" s="27">
        <f t="shared" si="0"/>
        <v>375173</v>
      </c>
      <c r="K5" s="27">
        <f t="shared" si="0"/>
        <v>375382</v>
      </c>
      <c r="L5" s="27">
        <f t="shared" si="0"/>
        <v>375746</v>
      </c>
      <c r="M5" s="27">
        <f t="shared" si="0"/>
        <v>376104</v>
      </c>
      <c r="N5" s="27">
        <f t="shared" si="0"/>
        <v>376196</v>
      </c>
      <c r="O5" s="27">
        <f t="shared" si="0"/>
        <v>376531</v>
      </c>
      <c r="P5" s="27">
        <f t="shared" si="0"/>
        <v>376926</v>
      </c>
      <c r="Q5" s="27">
        <f t="shared" si="0"/>
        <v>377273</v>
      </c>
      <c r="R5" s="27">
        <f t="shared" si="0"/>
        <v>377682</v>
      </c>
      <c r="S5" s="27">
        <f t="shared" si="0"/>
        <v>378057</v>
      </c>
      <c r="T5" s="27">
        <f t="shared" si="0"/>
        <v>378448</v>
      </c>
      <c r="U5" s="27">
        <f t="shared" si="0"/>
        <v>378792</v>
      </c>
      <c r="V5" s="27">
        <f t="shared" si="0"/>
        <v>378955</v>
      </c>
      <c r="W5" s="27">
        <f t="shared" si="0"/>
        <v>379119</v>
      </c>
      <c r="X5" s="27">
        <f t="shared" si="0"/>
        <v>379218</v>
      </c>
      <c r="Y5" s="27">
        <f t="shared" si="0"/>
        <v>379463</v>
      </c>
      <c r="Z5" s="27">
        <f t="shared" si="0"/>
        <v>379843</v>
      </c>
      <c r="AA5" s="27">
        <f t="shared" si="0"/>
        <v>380036</v>
      </c>
      <c r="AB5" s="27">
        <f t="shared" si="0"/>
        <v>380213</v>
      </c>
      <c r="AC5" s="27">
        <f t="shared" si="0"/>
        <v>380440</v>
      </c>
      <c r="AD5" s="27">
        <f t="shared" si="0"/>
        <v>380542</v>
      </c>
      <c r="AE5" s="27">
        <f t="shared" si="0"/>
        <v>380916</v>
      </c>
      <c r="AF5" s="27">
        <f t="shared" si="0"/>
        <v>381324</v>
      </c>
      <c r="AG5" s="27">
        <f t="shared" si="0"/>
        <v>381714</v>
      </c>
      <c r="AI5" s="12">
        <f>MAX(C5:AG5)-B5</f>
        <v>8005</v>
      </c>
    </row>
    <row r="6" spans="1:40" x14ac:dyDescent="0.25">
      <c r="A6" s="13">
        <v>150691</v>
      </c>
      <c r="B6" s="27">
        <v>223018</v>
      </c>
      <c r="C6" s="12">
        <v>223393</v>
      </c>
      <c r="D6" s="12">
        <v>223749</v>
      </c>
      <c r="E6" s="12">
        <v>223923</v>
      </c>
      <c r="F6" s="12">
        <v>224038</v>
      </c>
      <c r="G6" s="12">
        <v>224132</v>
      </c>
      <c r="H6" s="27">
        <v>224293</v>
      </c>
      <c r="I6" s="27">
        <v>224358</v>
      </c>
      <c r="J6" s="27">
        <v>224482</v>
      </c>
      <c r="K6" s="27">
        <v>224691</v>
      </c>
      <c r="L6" s="27">
        <v>225055</v>
      </c>
      <c r="M6" s="27">
        <v>225413</v>
      </c>
      <c r="N6" s="27">
        <v>225505</v>
      </c>
      <c r="O6" s="27">
        <v>225840</v>
      </c>
      <c r="P6" s="27">
        <v>226235</v>
      </c>
      <c r="Q6" s="27">
        <v>226582</v>
      </c>
      <c r="R6" s="27">
        <v>226991</v>
      </c>
      <c r="S6" s="27">
        <v>227366</v>
      </c>
      <c r="T6" s="27">
        <v>227757</v>
      </c>
      <c r="U6" s="27">
        <v>228101</v>
      </c>
      <c r="V6" s="27">
        <v>228264</v>
      </c>
      <c r="W6" s="27">
        <v>228428</v>
      </c>
      <c r="X6" s="27">
        <v>228527</v>
      </c>
      <c r="Y6" s="27">
        <v>228772</v>
      </c>
      <c r="Z6" s="27">
        <v>229152</v>
      </c>
      <c r="AA6" s="27">
        <v>229345</v>
      </c>
      <c r="AB6" s="27">
        <v>229522</v>
      </c>
      <c r="AC6" s="27">
        <v>229749</v>
      </c>
      <c r="AD6" s="27">
        <v>229851</v>
      </c>
      <c r="AE6" s="27">
        <v>230225</v>
      </c>
      <c r="AF6" s="27">
        <v>230633</v>
      </c>
      <c r="AG6" s="12">
        <v>231023</v>
      </c>
    </row>
    <row r="7" spans="1:40" x14ac:dyDescent="0.25">
      <c r="B7" s="27"/>
      <c r="C7" s="30">
        <f>C5-$B$5-SUM($C$4:C4)</f>
        <v>0</v>
      </c>
      <c r="D7" s="30">
        <f>D5-$B$5-SUM($C$4:D4)</f>
        <v>0</v>
      </c>
      <c r="E7" s="30">
        <f>E5-$B$5-SUM($C$4:E4)</f>
        <v>0</v>
      </c>
      <c r="F7" s="30">
        <f>F5-$B$5-SUM($C$4:F4)</f>
        <v>1</v>
      </c>
      <c r="G7" s="30">
        <f>G5-$B$5-SUM($C$4:G4)</f>
        <v>9.9999999999909051E-2</v>
      </c>
      <c r="H7" s="30">
        <f>H5-$B$5-SUM($C$4:H4)</f>
        <v>1.0999999999999091</v>
      </c>
      <c r="I7" s="30">
        <f>I5-$B$5-SUM($C$4:I4)</f>
        <v>1.3999999999998636</v>
      </c>
      <c r="J7" s="30">
        <f>J5-$B$5-SUM($C$4:J4)</f>
        <v>1.3999999999998636</v>
      </c>
      <c r="K7" s="30">
        <f>K5-$B$5-SUM($C$4:K4)</f>
        <v>1.3999999999998636</v>
      </c>
      <c r="L7" s="30">
        <f>L5-$B$5-SUM($C$4:L4)</f>
        <v>1.3999999999998636</v>
      </c>
      <c r="M7" s="30">
        <f>M5-$B$5-SUM($C$4:M4)</f>
        <v>1.3999999999996362</v>
      </c>
      <c r="N7" s="30">
        <f>N5-$B$5-SUM($C$4:N4)</f>
        <v>1.1999999999998181</v>
      </c>
      <c r="O7" s="30">
        <f>O5-$B$5-SUM($C$4:O4)</f>
        <v>1.1999999999998181</v>
      </c>
      <c r="P7" s="30">
        <f>P5-$B$5-SUM($C$4:P4)</f>
        <v>1.1999999999998181</v>
      </c>
      <c r="Q7" s="30">
        <f>Q5-$B$5-SUM($C$4:Q4)</f>
        <v>1.1999999999998181</v>
      </c>
      <c r="R7" s="30">
        <f>R5-$B$5-SUM($C$4:R4)</f>
        <v>1.1999999999998181</v>
      </c>
      <c r="S7" s="30">
        <f>S5-$B$5-SUM($C$4:S4)</f>
        <v>1.1999999999998181</v>
      </c>
      <c r="T7" s="30">
        <f>T5-$B$5-SUM($C$4:T4)</f>
        <v>1.1999999999998181</v>
      </c>
      <c r="U7" s="30">
        <f>U5-$B$5-SUM($C$4:U4)</f>
        <v>2.1999999999998181</v>
      </c>
      <c r="V7" s="30">
        <f>V5-$B$5-SUM($C$4:V4)</f>
        <v>1.1999999999998181</v>
      </c>
      <c r="W7" s="30">
        <f>W5-$B$5-SUM($C$4:W4)</f>
        <v>1.1999999999998181</v>
      </c>
      <c r="X7" s="30">
        <f>X5-$B$5-SUM($C$4:X4)</f>
        <v>1.6999999999998181</v>
      </c>
      <c r="Y7" s="30">
        <f>Y5-$B$5-SUM($C$4:Y4)</f>
        <v>1.6999999999998181</v>
      </c>
      <c r="Z7" s="30">
        <f>Z5-$B$5-SUM($C$4:Z4)</f>
        <v>1.6999999999998181</v>
      </c>
      <c r="AA7" s="30">
        <f>AA5-$B$5-SUM($C$4:AA4)</f>
        <v>2.6999999999998181</v>
      </c>
      <c r="AB7" s="30">
        <f>AB5-$B$5-SUM($C$4:AB4)</f>
        <v>1.6999999999998181</v>
      </c>
      <c r="AC7" s="30">
        <f>AC5-$B$5-SUM($C$4:AC4)</f>
        <v>1.6999999999998181</v>
      </c>
      <c r="AD7" s="30">
        <f>AD5-$B$5-SUM($C$4:AD4)</f>
        <v>1.6999999999998181</v>
      </c>
      <c r="AE7" s="30">
        <f>AE5-$B$5-SUM($C$4:AE4)</f>
        <v>1.6999999999998181</v>
      </c>
      <c r="AF7" s="30">
        <f>AF5-$B$5-SUM($C$4:AF4)</f>
        <v>1.6999999999998181</v>
      </c>
      <c r="AG7" s="30">
        <f>AG5-$B$5-SUM($C$4:AG4)</f>
        <v>2.6999999999998181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4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51.4</v>
      </c>
      <c r="C3" s="14">
        <v>54.9</v>
      </c>
      <c r="D3" s="14">
        <v>53.8</v>
      </c>
      <c r="E3" s="14">
        <v>60</v>
      </c>
      <c r="F3" s="14">
        <v>53</v>
      </c>
      <c r="G3" s="14">
        <v>57.8</v>
      </c>
      <c r="H3" s="14">
        <v>60</v>
      </c>
      <c r="I3" s="14">
        <v>60</v>
      </c>
      <c r="J3" s="14">
        <v>60</v>
      </c>
      <c r="K3" s="14">
        <v>46.6</v>
      </c>
      <c r="L3" s="14">
        <v>50.8</v>
      </c>
      <c r="M3" s="14">
        <v>45.8</v>
      </c>
      <c r="N3" s="14">
        <v>47.3</v>
      </c>
      <c r="O3" s="14">
        <v>44.2</v>
      </c>
      <c r="P3" s="14">
        <v>53</v>
      </c>
      <c r="Q3" s="14">
        <v>55.3</v>
      </c>
      <c r="R3" s="14">
        <v>60</v>
      </c>
      <c r="S3" s="14">
        <v>47.9</v>
      </c>
      <c r="T3" s="14">
        <v>49.9</v>
      </c>
      <c r="U3" s="14">
        <v>46.1</v>
      </c>
      <c r="V3" s="14">
        <v>45.8</v>
      </c>
      <c r="W3" s="14">
        <v>55.8</v>
      </c>
      <c r="X3" s="14">
        <v>44.1</v>
      </c>
      <c r="Y3" s="14">
        <v>60</v>
      </c>
      <c r="Z3" s="14">
        <v>45.6</v>
      </c>
      <c r="AA3" s="14">
        <v>43.9</v>
      </c>
      <c r="AB3" s="14">
        <v>60</v>
      </c>
      <c r="AC3" s="14">
        <v>53.7</v>
      </c>
      <c r="AD3" s="14">
        <v>44.6</v>
      </c>
      <c r="AE3" s="14">
        <v>44.5</v>
      </c>
      <c r="AF3" s="14">
        <v>55.8</v>
      </c>
      <c r="AG3" s="14"/>
      <c r="AH3" s="14"/>
      <c r="AI3" s="14"/>
    </row>
    <row r="4" spans="1:40" s="7" customFormat="1" x14ac:dyDescent="0.25">
      <c r="A4" s="15" t="s">
        <v>17</v>
      </c>
      <c r="B4" s="10">
        <v>389</v>
      </c>
      <c r="C4" s="10">
        <v>323</v>
      </c>
      <c r="D4" s="10">
        <v>135</v>
      </c>
      <c r="E4" s="10">
        <v>304</v>
      </c>
      <c r="F4" s="10">
        <v>190</v>
      </c>
      <c r="G4" s="10">
        <v>208</v>
      </c>
      <c r="H4" s="10">
        <v>246</v>
      </c>
      <c r="I4" s="10">
        <v>160</v>
      </c>
      <c r="J4" s="10">
        <v>284</v>
      </c>
      <c r="K4" s="10">
        <v>391</v>
      </c>
      <c r="L4" s="10">
        <v>361</v>
      </c>
      <c r="M4" s="10">
        <v>380</v>
      </c>
      <c r="N4" s="10">
        <v>390</v>
      </c>
      <c r="O4" s="10">
        <v>341</v>
      </c>
      <c r="P4" s="10">
        <v>373</v>
      </c>
      <c r="Q4" s="10">
        <v>285</v>
      </c>
      <c r="R4" s="10">
        <v>360</v>
      </c>
      <c r="S4" s="10">
        <v>403</v>
      </c>
      <c r="T4" s="10">
        <v>382</v>
      </c>
      <c r="U4" s="10">
        <v>387</v>
      </c>
      <c r="V4" s="10">
        <v>384</v>
      </c>
      <c r="W4" s="10">
        <v>280</v>
      </c>
      <c r="X4" s="10">
        <v>380</v>
      </c>
      <c r="Y4" s="10">
        <v>297</v>
      </c>
      <c r="Z4" s="10">
        <v>389</v>
      </c>
      <c r="AA4" s="10">
        <v>373</v>
      </c>
      <c r="AB4" s="10">
        <v>254</v>
      </c>
      <c r="AC4" s="10">
        <v>350</v>
      </c>
      <c r="AD4" s="10">
        <v>378</v>
      </c>
      <c r="AE4" s="10">
        <v>377</v>
      </c>
      <c r="AF4" s="10">
        <v>258</v>
      </c>
      <c r="AG4" s="10"/>
      <c r="AH4" s="10"/>
      <c r="AI4" s="10">
        <f>SUM(C4:AG4)</f>
        <v>9623</v>
      </c>
      <c r="AJ4" s="16">
        <f>AVERAGE(C4:AG4)</f>
        <v>320.76666666666665</v>
      </c>
      <c r="AK4" s="17"/>
    </row>
    <row r="5" spans="1:40" x14ac:dyDescent="0.25">
      <c r="A5" s="13" t="s">
        <v>23</v>
      </c>
      <c r="B5" s="27">
        <f t="shared" ref="B5:AG5" si="0">B6+$A$6</f>
        <v>381714</v>
      </c>
      <c r="C5" s="27">
        <f t="shared" si="0"/>
        <v>382037</v>
      </c>
      <c r="D5" s="27">
        <f t="shared" si="0"/>
        <v>382172</v>
      </c>
      <c r="E5" s="27">
        <f t="shared" si="0"/>
        <v>382476</v>
      </c>
      <c r="F5" s="27">
        <f t="shared" si="0"/>
        <v>382666</v>
      </c>
      <c r="G5" s="27">
        <f t="shared" si="0"/>
        <v>382875</v>
      </c>
      <c r="H5" s="27">
        <f t="shared" si="0"/>
        <v>383121</v>
      </c>
      <c r="I5" s="27">
        <f t="shared" si="0"/>
        <v>383281</v>
      </c>
      <c r="J5" s="27">
        <f t="shared" si="0"/>
        <v>383565</v>
      </c>
      <c r="K5" s="27">
        <f t="shared" si="0"/>
        <v>383956</v>
      </c>
      <c r="L5" s="27">
        <f t="shared" si="0"/>
        <v>384317</v>
      </c>
      <c r="M5" s="27">
        <f t="shared" si="0"/>
        <v>384697</v>
      </c>
      <c r="N5" s="27">
        <f t="shared" si="0"/>
        <v>385087</v>
      </c>
      <c r="O5" s="27">
        <f t="shared" si="0"/>
        <v>385429</v>
      </c>
      <c r="P5" s="27">
        <f t="shared" si="0"/>
        <v>385802</v>
      </c>
      <c r="Q5" s="27">
        <f t="shared" si="0"/>
        <v>386088</v>
      </c>
      <c r="R5" s="27">
        <f t="shared" si="0"/>
        <v>386448</v>
      </c>
      <c r="S5" s="27">
        <f t="shared" si="0"/>
        <v>386851</v>
      </c>
      <c r="T5" s="27">
        <f t="shared" si="0"/>
        <v>387233</v>
      </c>
      <c r="U5" s="27">
        <f t="shared" si="0"/>
        <v>387620</v>
      </c>
      <c r="V5" s="27">
        <f t="shared" si="0"/>
        <v>388005</v>
      </c>
      <c r="W5" s="27">
        <f t="shared" si="0"/>
        <v>388285</v>
      </c>
      <c r="X5" s="27">
        <f t="shared" si="0"/>
        <v>388665</v>
      </c>
      <c r="Y5" s="27">
        <f t="shared" si="0"/>
        <v>388963</v>
      </c>
      <c r="Z5" s="27">
        <f t="shared" si="0"/>
        <v>389352</v>
      </c>
      <c r="AA5" s="27">
        <f t="shared" si="0"/>
        <v>389725</v>
      </c>
      <c r="AB5" s="27">
        <f t="shared" si="0"/>
        <v>389979</v>
      </c>
      <c r="AC5" s="27">
        <f t="shared" si="0"/>
        <v>390330</v>
      </c>
      <c r="AD5" s="27">
        <f t="shared" si="0"/>
        <v>390708</v>
      </c>
      <c r="AE5" s="27">
        <f t="shared" si="0"/>
        <v>391085</v>
      </c>
      <c r="AF5" s="27">
        <f t="shared" si="0"/>
        <v>391343</v>
      </c>
      <c r="AG5" s="27">
        <f t="shared" si="0"/>
        <v>150691</v>
      </c>
      <c r="AI5" s="12">
        <f>MAX(C5:AG5)-B5</f>
        <v>9629</v>
      </c>
    </row>
    <row r="6" spans="1:40" x14ac:dyDescent="0.25">
      <c r="A6" s="13">
        <v>150691</v>
      </c>
      <c r="B6" s="12">
        <v>231023</v>
      </c>
      <c r="C6" s="12">
        <v>231346</v>
      </c>
      <c r="D6" s="12">
        <v>231481</v>
      </c>
      <c r="E6" s="12">
        <v>231785</v>
      </c>
      <c r="F6" s="12">
        <v>231975</v>
      </c>
      <c r="G6" s="12">
        <v>232184</v>
      </c>
      <c r="H6" s="27">
        <v>232430</v>
      </c>
      <c r="I6" s="27">
        <v>232590</v>
      </c>
      <c r="J6" s="27">
        <v>232874</v>
      </c>
      <c r="K6" s="27">
        <v>233265</v>
      </c>
      <c r="L6" s="27">
        <v>233626</v>
      </c>
      <c r="M6" s="27">
        <v>234006</v>
      </c>
      <c r="N6" s="27">
        <v>234396</v>
      </c>
      <c r="O6" s="27">
        <v>234738</v>
      </c>
      <c r="P6" s="27">
        <v>235111</v>
      </c>
      <c r="Q6" s="27">
        <v>235397</v>
      </c>
      <c r="R6" s="27">
        <v>235757</v>
      </c>
      <c r="S6" s="27">
        <v>236160</v>
      </c>
      <c r="T6" s="27">
        <v>236542</v>
      </c>
      <c r="U6" s="27">
        <v>236929</v>
      </c>
      <c r="V6" s="27">
        <v>237314</v>
      </c>
      <c r="W6" s="27">
        <v>237594</v>
      </c>
      <c r="X6" s="27">
        <v>237974</v>
      </c>
      <c r="Y6" s="27">
        <v>238272</v>
      </c>
      <c r="Z6" s="27">
        <v>238661</v>
      </c>
      <c r="AA6" s="27">
        <v>239034</v>
      </c>
      <c r="AB6" s="27">
        <v>239288</v>
      </c>
      <c r="AC6" s="27">
        <v>239639</v>
      </c>
      <c r="AD6" s="27">
        <v>240017</v>
      </c>
      <c r="AE6" s="27">
        <v>240394</v>
      </c>
      <c r="AF6" s="27">
        <v>240652</v>
      </c>
      <c r="AG6" s="12"/>
    </row>
    <row r="7" spans="1:40" x14ac:dyDescent="0.25">
      <c r="B7" s="27"/>
      <c r="C7" s="30">
        <f>C5-$B$5-SUM($C$4:C4)</f>
        <v>0</v>
      </c>
      <c r="D7" s="30">
        <f>D5-$B$5-SUM($C$4:D4)</f>
        <v>0</v>
      </c>
      <c r="E7" s="30">
        <f>E5-$B$5-SUM($C$4:E4)</f>
        <v>0</v>
      </c>
      <c r="F7" s="30">
        <f>F5-$B$5-SUM($C$4:F4)</f>
        <v>0</v>
      </c>
      <c r="G7" s="30">
        <f>G5-$B$5-SUM($C$4:G4)</f>
        <v>1</v>
      </c>
      <c r="H7" s="30">
        <f>H5-$B$5-SUM($C$4:H4)</f>
        <v>1</v>
      </c>
      <c r="I7" s="30">
        <f>I5-$B$5-SUM($C$4:I4)</f>
        <v>1</v>
      </c>
      <c r="J7" s="30">
        <f>J5-$B$5-SUM($C$4:J4)</f>
        <v>1</v>
      </c>
      <c r="K7" s="30">
        <f>K5-$B$5-SUM($C$4:K4)</f>
        <v>1</v>
      </c>
      <c r="L7" s="30">
        <f>L5-$B$5-SUM($C$4:L4)</f>
        <v>1</v>
      </c>
      <c r="M7" s="30">
        <f>M5-$B$5-SUM($C$4:M4)</f>
        <v>1</v>
      </c>
      <c r="N7" s="30">
        <f>N5-$B$5-SUM($C$4:N4)</f>
        <v>1</v>
      </c>
      <c r="O7" s="30">
        <f>O5-$B$5-SUM($C$4:O4)</f>
        <v>2</v>
      </c>
      <c r="P7" s="30">
        <f>P5-$B$5-SUM($C$4:P4)</f>
        <v>2</v>
      </c>
      <c r="Q7" s="30">
        <f>Q5-$B$5-SUM($C$4:Q4)</f>
        <v>3</v>
      </c>
      <c r="R7" s="30">
        <f>R5-$B$5-SUM($C$4:R4)</f>
        <v>3</v>
      </c>
      <c r="S7" s="30">
        <f>S5-$B$5-SUM($C$4:S4)</f>
        <v>3</v>
      </c>
      <c r="T7" s="30">
        <f>T5-$B$5-SUM($C$4:T4)</f>
        <v>3</v>
      </c>
      <c r="U7" s="30">
        <f>U5-$B$5-SUM($C$4:U4)</f>
        <v>3</v>
      </c>
      <c r="V7" s="30">
        <f>V5-$B$5-SUM($C$4:V4)</f>
        <v>4</v>
      </c>
      <c r="W7" s="30">
        <f>W5-$B$5-SUM($C$4:W4)</f>
        <v>4</v>
      </c>
      <c r="X7" s="30">
        <f>X5-$B$5-SUM($C$4:X4)</f>
        <v>4</v>
      </c>
      <c r="Y7" s="30">
        <f>Y5-$B$5-SUM($C$4:Y4)</f>
        <v>5</v>
      </c>
      <c r="Z7" s="30">
        <f>Z5-$B$5-SUM($C$4:Z4)</f>
        <v>5</v>
      </c>
      <c r="AA7" s="30">
        <f>AA5-$B$5-SUM($C$4:AA4)</f>
        <v>5</v>
      </c>
      <c r="AB7" s="30">
        <f>AB5-$B$5-SUM($C$4:AB4)</f>
        <v>5</v>
      </c>
      <c r="AC7" s="30">
        <f>AC5-$B$5-SUM($C$4:AC4)</f>
        <v>6</v>
      </c>
      <c r="AD7" s="30">
        <f>AD5-$B$5-SUM($C$4:AD4)</f>
        <v>6</v>
      </c>
      <c r="AE7" s="30">
        <f>AE5-$B$5-SUM($C$4:AE4)</f>
        <v>6</v>
      </c>
      <c r="AF7" s="30">
        <f>AF5-$B$5-SUM($C$4:AF4)</f>
        <v>6</v>
      </c>
      <c r="AG7" s="30">
        <f>AG5-$B$5-SUM($C$4:AG4)</f>
        <v>-240646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tabSelected="1"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55.8</v>
      </c>
      <c r="C3" s="14">
        <v>50.5</v>
      </c>
      <c r="D3" s="14">
        <v>46.6</v>
      </c>
      <c r="E3" s="14">
        <v>57.7</v>
      </c>
      <c r="F3" s="14">
        <v>53.9</v>
      </c>
      <c r="G3" s="14">
        <v>52.9</v>
      </c>
      <c r="H3" s="14">
        <v>50.7</v>
      </c>
      <c r="I3" s="14">
        <v>60</v>
      </c>
      <c r="J3" s="14">
        <v>60</v>
      </c>
      <c r="K3" s="14">
        <v>46.9</v>
      </c>
      <c r="L3" s="14">
        <v>46.6</v>
      </c>
      <c r="M3" s="14">
        <v>45.5</v>
      </c>
      <c r="N3" s="14">
        <v>45</v>
      </c>
      <c r="O3" s="14">
        <v>57.8</v>
      </c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40" s="7" customFormat="1" x14ac:dyDescent="0.25">
      <c r="A4" s="15" t="s">
        <v>17</v>
      </c>
      <c r="B4" s="10">
        <v>258</v>
      </c>
      <c r="C4" s="10">
        <v>294</v>
      </c>
      <c r="D4" s="10">
        <v>351</v>
      </c>
      <c r="E4" s="10">
        <v>330</v>
      </c>
      <c r="F4" s="10">
        <v>295</v>
      </c>
      <c r="G4" s="10">
        <v>322</v>
      </c>
      <c r="H4" s="10">
        <v>177</v>
      </c>
      <c r="I4" s="10">
        <v>181</v>
      </c>
      <c r="J4" s="10">
        <v>214</v>
      </c>
      <c r="K4" s="10">
        <v>388</v>
      </c>
      <c r="L4" s="10">
        <v>388</v>
      </c>
      <c r="M4" s="10">
        <v>379</v>
      </c>
      <c r="N4" s="10">
        <v>376</v>
      </c>
      <c r="O4" s="10">
        <v>242</v>
      </c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>
        <f>SUM(C4:AG4)</f>
        <v>3937</v>
      </c>
      <c r="AJ4" s="16">
        <f>AVERAGE(C4:AG4)</f>
        <v>302.84615384615387</v>
      </c>
      <c r="AK4" s="17"/>
    </row>
    <row r="5" spans="1:40" x14ac:dyDescent="0.25">
      <c r="A5" s="13" t="s">
        <v>23</v>
      </c>
      <c r="B5" s="27">
        <f t="shared" ref="B5:AG5" si="0">B6+$A$6</f>
        <v>391343</v>
      </c>
      <c r="C5" s="27">
        <f t="shared" si="0"/>
        <v>391637</v>
      </c>
      <c r="D5" s="27">
        <f t="shared" si="0"/>
        <v>391988</v>
      </c>
      <c r="E5" s="27">
        <f t="shared" si="0"/>
        <v>392319</v>
      </c>
      <c r="F5" s="27">
        <f t="shared" si="0"/>
        <v>392614</v>
      </c>
      <c r="G5" s="27">
        <f t="shared" si="0"/>
        <v>392936</v>
      </c>
      <c r="H5" s="27">
        <f t="shared" si="0"/>
        <v>393113</v>
      </c>
      <c r="I5" s="27">
        <f t="shared" si="0"/>
        <v>393294</v>
      </c>
      <c r="J5" s="27">
        <f t="shared" si="0"/>
        <v>393509</v>
      </c>
      <c r="K5" s="27">
        <f t="shared" si="0"/>
        <v>393897</v>
      </c>
      <c r="L5" s="27">
        <f t="shared" si="0"/>
        <v>394285</v>
      </c>
      <c r="M5" s="27">
        <f t="shared" si="0"/>
        <v>394665</v>
      </c>
      <c r="N5" s="27">
        <f t="shared" si="0"/>
        <v>395041</v>
      </c>
      <c r="O5" s="27">
        <f t="shared" si="0"/>
        <v>395284</v>
      </c>
      <c r="P5" s="27">
        <f t="shared" si="0"/>
        <v>150691</v>
      </c>
      <c r="Q5" s="27">
        <f t="shared" si="0"/>
        <v>150691</v>
      </c>
      <c r="R5" s="27">
        <f t="shared" si="0"/>
        <v>150691</v>
      </c>
      <c r="S5" s="27">
        <f t="shared" si="0"/>
        <v>150691</v>
      </c>
      <c r="T5" s="27">
        <f t="shared" si="0"/>
        <v>150691</v>
      </c>
      <c r="U5" s="27">
        <f t="shared" si="0"/>
        <v>150691</v>
      </c>
      <c r="V5" s="27">
        <f t="shared" si="0"/>
        <v>150691</v>
      </c>
      <c r="W5" s="27">
        <f t="shared" si="0"/>
        <v>150691</v>
      </c>
      <c r="X5" s="27">
        <f t="shared" si="0"/>
        <v>150691</v>
      </c>
      <c r="Y5" s="27">
        <f t="shared" si="0"/>
        <v>150691</v>
      </c>
      <c r="Z5" s="27">
        <f t="shared" si="0"/>
        <v>150691</v>
      </c>
      <c r="AA5" s="27">
        <f t="shared" si="0"/>
        <v>150691</v>
      </c>
      <c r="AB5" s="27">
        <f t="shared" si="0"/>
        <v>150691</v>
      </c>
      <c r="AC5" s="27">
        <f t="shared" si="0"/>
        <v>150691</v>
      </c>
      <c r="AD5" s="27">
        <f t="shared" si="0"/>
        <v>150691</v>
      </c>
      <c r="AE5" s="27">
        <f t="shared" si="0"/>
        <v>150691</v>
      </c>
      <c r="AF5" s="27">
        <f t="shared" si="0"/>
        <v>150691</v>
      </c>
      <c r="AG5" s="27">
        <f t="shared" si="0"/>
        <v>150691</v>
      </c>
      <c r="AI5" s="12">
        <f>MAX(C5:AG5)-B5</f>
        <v>3941</v>
      </c>
    </row>
    <row r="6" spans="1:40" x14ac:dyDescent="0.25">
      <c r="A6" s="13">
        <v>150691</v>
      </c>
      <c r="B6" s="27">
        <v>240652</v>
      </c>
      <c r="C6" s="12">
        <v>240946</v>
      </c>
      <c r="D6" s="12">
        <v>241297</v>
      </c>
      <c r="E6" s="12">
        <v>241628</v>
      </c>
      <c r="F6" s="12">
        <v>241923</v>
      </c>
      <c r="G6" s="12">
        <v>242245</v>
      </c>
      <c r="H6" s="27">
        <v>242422</v>
      </c>
      <c r="I6" s="27">
        <v>242603</v>
      </c>
      <c r="J6" s="27">
        <v>242818</v>
      </c>
      <c r="K6" s="27">
        <v>243206</v>
      </c>
      <c r="L6" s="27">
        <v>243594</v>
      </c>
      <c r="M6" s="27">
        <v>243974</v>
      </c>
      <c r="N6" s="27">
        <v>244350</v>
      </c>
      <c r="O6" s="27">
        <v>244593</v>
      </c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12"/>
    </row>
    <row r="7" spans="1:40" x14ac:dyDescent="0.25">
      <c r="B7" s="27"/>
      <c r="C7" s="30">
        <f>C5-$B$5-SUM($C$4:C4)</f>
        <v>0</v>
      </c>
      <c r="D7" s="30">
        <f>D5-$B$5-SUM($C$4:D4)</f>
        <v>0</v>
      </c>
      <c r="E7" s="30">
        <f>E5-$B$5-SUM($C$4:E4)</f>
        <v>1</v>
      </c>
      <c r="F7" s="30">
        <f>F5-$B$5-SUM($C$4:F4)</f>
        <v>1</v>
      </c>
      <c r="G7" s="30">
        <f>G5-$B$5-SUM($C$4:G4)</f>
        <v>1</v>
      </c>
      <c r="H7" s="30">
        <f>H5-$B$5-SUM($C$4:H4)</f>
        <v>1</v>
      </c>
      <c r="I7" s="30">
        <f>I5-$B$5-SUM($C$4:I4)</f>
        <v>1</v>
      </c>
      <c r="J7" s="30">
        <f>J5-$B$5-SUM($C$4:J4)</f>
        <v>2</v>
      </c>
      <c r="K7" s="30">
        <f>K5-$B$5-SUM($C$4:K4)</f>
        <v>2</v>
      </c>
      <c r="L7" s="30">
        <f>L5-$B$5-SUM($C$4:L4)</f>
        <v>2</v>
      </c>
      <c r="M7" s="30">
        <f>M5-$B$5-SUM($C$4:M4)</f>
        <v>3</v>
      </c>
      <c r="N7" s="30">
        <f>N5-$B$5-SUM($C$4:N4)</f>
        <v>3</v>
      </c>
      <c r="O7" s="30">
        <f>O5-$B$5-SUM($C$4:O4)</f>
        <v>4</v>
      </c>
      <c r="P7" s="30">
        <f>P5-$B$5-SUM($C$4:P4)</f>
        <v>-244589</v>
      </c>
      <c r="Q7" s="30">
        <f>Q5-$B$5-SUM($C$4:Q4)</f>
        <v>-244589</v>
      </c>
      <c r="R7" s="30">
        <f>R5-$B$5-SUM($C$4:R4)</f>
        <v>-244589</v>
      </c>
      <c r="S7" s="30">
        <f>S5-$B$5-SUM($C$4:S4)</f>
        <v>-244589</v>
      </c>
      <c r="T7" s="30">
        <f>T5-$B$5-SUM($C$4:T4)</f>
        <v>-244589</v>
      </c>
      <c r="U7" s="30">
        <f>U5-$B$5-SUM($C$4:U4)</f>
        <v>-244589</v>
      </c>
      <c r="V7" s="30">
        <f>V5-$B$5-SUM($C$4:V4)</f>
        <v>-244589</v>
      </c>
      <c r="W7" s="30">
        <f>W5-$B$5-SUM($C$4:W4)</f>
        <v>-244589</v>
      </c>
      <c r="X7" s="30">
        <f>X5-$B$5-SUM($C$4:X4)</f>
        <v>-244589</v>
      </c>
      <c r="Y7" s="30">
        <f>Y5-$B$5-SUM($C$4:Y4)</f>
        <v>-244589</v>
      </c>
      <c r="Z7" s="30">
        <f>Z5-$B$5-SUM($C$4:Z4)</f>
        <v>-244589</v>
      </c>
      <c r="AA7" s="30">
        <f>AA5-$B$5-SUM($C$4:AA4)</f>
        <v>-244589</v>
      </c>
      <c r="AB7" s="30">
        <f>AB5-$B$5-SUM($C$4:AB4)</f>
        <v>-244589</v>
      </c>
      <c r="AC7" s="30">
        <f>AC5-$B$5-SUM($C$4:AC4)</f>
        <v>-244589</v>
      </c>
      <c r="AD7" s="30">
        <f>AD5-$B$5-SUM($C$4:AD4)</f>
        <v>-244589</v>
      </c>
      <c r="AE7" s="30">
        <f>AE5-$B$5-SUM($C$4:AE4)</f>
        <v>-244589</v>
      </c>
      <c r="AF7" s="30">
        <f>AF5-$B$5-SUM($C$4:AF4)</f>
        <v>-244589</v>
      </c>
      <c r="AG7" s="30">
        <f>AG5-$B$5-SUM($C$4:AG4)</f>
        <v>-244589</v>
      </c>
    </row>
    <row r="8" spans="1:40" x14ac:dyDescent="0.25">
      <c r="C8" s="12"/>
      <c r="D8" s="12"/>
      <c r="E8" s="12"/>
      <c r="F8" s="12"/>
      <c r="G8" s="12"/>
      <c r="H8" s="27"/>
      <c r="I8" s="27"/>
      <c r="J8" s="27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7"/>
      <c r="AA8" s="28"/>
      <c r="AB8" s="28"/>
      <c r="AC8" s="27"/>
      <c r="AD8" s="27"/>
      <c r="AE8" s="27"/>
      <c r="AF8" s="28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10.875</v>
      </c>
      <c r="C3" s="14">
        <v>7.0949999999999998</v>
      </c>
      <c r="D3" s="14">
        <v>14.661</v>
      </c>
      <c r="E3" s="14">
        <v>13.957000000000001</v>
      </c>
      <c r="F3" s="14">
        <v>2.786</v>
      </c>
      <c r="G3" s="14">
        <v>9.3140000000000001</v>
      </c>
      <c r="H3" s="14">
        <v>14.265000000000001</v>
      </c>
      <c r="I3" s="14">
        <v>13.377000000000001</v>
      </c>
      <c r="J3" s="14">
        <v>11.212999999999999</v>
      </c>
      <c r="K3" s="14">
        <v>14.523</v>
      </c>
      <c r="L3" s="14">
        <v>14.949</v>
      </c>
      <c r="M3" s="14">
        <v>14.949</v>
      </c>
      <c r="N3" s="14">
        <v>10.401</v>
      </c>
      <c r="O3" s="14">
        <v>7.7119999999999997</v>
      </c>
      <c r="P3" s="14">
        <v>7.0780000000000003</v>
      </c>
      <c r="Q3" s="14">
        <v>8.3559999999999999</v>
      </c>
      <c r="R3" s="14">
        <v>1.4390000000000001</v>
      </c>
      <c r="S3" s="14">
        <v>1.4219999999999999</v>
      </c>
      <c r="T3" s="14">
        <v>5.6130000000000004</v>
      </c>
      <c r="U3" s="14">
        <v>2.2570000000000001</v>
      </c>
      <c r="V3" s="14">
        <v>5.0519999999999996</v>
      </c>
      <c r="W3" s="14">
        <v>0.33900000000000002</v>
      </c>
      <c r="X3" s="14">
        <v>0.61</v>
      </c>
      <c r="Y3" s="14">
        <v>1.111</v>
      </c>
      <c r="Z3" s="14">
        <v>3.5030000000000001</v>
      </c>
      <c r="AA3" s="14">
        <v>10.835000000000001</v>
      </c>
      <c r="AB3" s="14">
        <v>10.544</v>
      </c>
      <c r="AC3" s="14">
        <v>9.7780000000000005</v>
      </c>
      <c r="AD3" s="14">
        <v>12.901</v>
      </c>
      <c r="AE3" s="14">
        <v>9.4670000000000005</v>
      </c>
      <c r="AF3" s="14">
        <v>0.44900000000000001</v>
      </c>
      <c r="AG3" s="14"/>
      <c r="AH3" s="14"/>
      <c r="AI3" s="14"/>
    </row>
    <row r="4" spans="1:40" s="7" customFormat="1" x14ac:dyDescent="0.25">
      <c r="A4" s="15" t="s">
        <v>17</v>
      </c>
      <c r="B4" s="18">
        <v>59.1</v>
      </c>
      <c r="C4" s="18">
        <v>25.1</v>
      </c>
      <c r="D4" s="18">
        <v>40.1</v>
      </c>
      <c r="E4" s="18">
        <v>30.4</v>
      </c>
      <c r="F4" s="18">
        <v>11.3</v>
      </c>
      <c r="G4" s="18">
        <v>33.200000000000003</v>
      </c>
      <c r="H4" s="18">
        <v>25</v>
      </c>
      <c r="I4" s="18">
        <v>41.5</v>
      </c>
      <c r="J4" s="18">
        <v>32.5</v>
      </c>
      <c r="K4" s="18">
        <v>39.4</v>
      </c>
      <c r="L4" s="18">
        <v>19.2</v>
      </c>
      <c r="M4" s="18">
        <v>51.9</v>
      </c>
      <c r="N4" s="18">
        <v>56.1</v>
      </c>
      <c r="O4" s="18">
        <v>29.6</v>
      </c>
      <c r="P4" s="18">
        <v>6.8</v>
      </c>
      <c r="Q4" s="18">
        <v>16.399999999999999</v>
      </c>
      <c r="R4" s="18">
        <v>6.8</v>
      </c>
      <c r="S4" s="18">
        <v>6.5</v>
      </c>
      <c r="T4" s="18">
        <v>14.5</v>
      </c>
      <c r="U4" s="18">
        <v>9.1</v>
      </c>
      <c r="V4" s="18">
        <v>8.6999999999999993</v>
      </c>
      <c r="W4" s="18">
        <v>1.1000000000000001</v>
      </c>
      <c r="X4" s="18">
        <v>1.7</v>
      </c>
      <c r="Y4" s="18">
        <v>1.9</v>
      </c>
      <c r="Z4" s="18">
        <v>9.5</v>
      </c>
      <c r="AA4" s="18">
        <v>38.1</v>
      </c>
      <c r="AB4" s="18">
        <v>39.299999999999997</v>
      </c>
      <c r="AC4" s="18">
        <v>47.6</v>
      </c>
      <c r="AD4" s="18">
        <v>29.6</v>
      </c>
      <c r="AE4" s="18">
        <v>39.5</v>
      </c>
      <c r="AF4" s="18">
        <v>1.1000000000000001</v>
      </c>
      <c r="AG4" s="18"/>
      <c r="AH4" s="18"/>
      <c r="AI4" s="18">
        <f>SUM(C4:AG4)</f>
        <v>713.5</v>
      </c>
      <c r="AJ4" s="16">
        <f>AVERAGE(C4:AG4)</f>
        <v>23.783333333333335</v>
      </c>
      <c r="AK4" s="17"/>
    </row>
    <row r="5" spans="1:40" x14ac:dyDescent="0.25">
      <c r="A5" s="13" t="s">
        <v>23</v>
      </c>
      <c r="B5" s="12">
        <v>20595</v>
      </c>
      <c r="C5" s="12">
        <v>20620</v>
      </c>
      <c r="D5">
        <v>20660</v>
      </c>
      <c r="E5">
        <v>20691</v>
      </c>
      <c r="F5" s="12">
        <v>20702</v>
      </c>
      <c r="G5" s="12">
        <v>20735</v>
      </c>
      <c r="H5" s="12">
        <v>20760</v>
      </c>
      <c r="I5" s="12">
        <v>20802</v>
      </c>
      <c r="J5" s="12">
        <v>20834</v>
      </c>
      <c r="K5" s="12">
        <v>20874</v>
      </c>
      <c r="L5" s="12">
        <v>20893</v>
      </c>
      <c r="M5" s="12">
        <v>20945</v>
      </c>
      <c r="N5" s="12">
        <v>21001</v>
      </c>
      <c r="O5" s="12">
        <v>21031</v>
      </c>
      <c r="P5" s="12">
        <v>21038</v>
      </c>
      <c r="Q5" s="12">
        <v>21054</v>
      </c>
      <c r="R5" s="12">
        <v>21061</v>
      </c>
      <c r="S5" s="12">
        <v>21067</v>
      </c>
      <c r="T5" s="12">
        <v>21082</v>
      </c>
      <c r="U5" s="12">
        <v>21091</v>
      </c>
      <c r="V5" s="12">
        <v>21100</v>
      </c>
      <c r="W5" s="12">
        <v>21101</v>
      </c>
      <c r="X5" s="12">
        <v>21103</v>
      </c>
      <c r="Y5" s="12">
        <v>21105</v>
      </c>
      <c r="Z5" s="12">
        <v>21114</v>
      </c>
      <c r="AA5" s="12">
        <v>21152</v>
      </c>
      <c r="AB5" s="12">
        <v>21192</v>
      </c>
      <c r="AC5" s="12">
        <v>21239</v>
      </c>
      <c r="AD5" s="12">
        <v>21269</v>
      </c>
      <c r="AE5" s="12">
        <v>21309</v>
      </c>
      <c r="AF5" s="12">
        <v>21310</v>
      </c>
      <c r="AG5" s="12"/>
      <c r="AI5" s="12">
        <f>MAX(C5:AG5)-B5</f>
        <v>715</v>
      </c>
    </row>
  </sheetData>
  <phoneticPr fontId="0" type="noConversion"/>
  <conditionalFormatting sqref="B6:AG6">
    <cfRule type="cellIs" dxfId="3527" priority="1" stopIfTrue="1" operator="greaterThan">
      <formula>17</formula>
    </cfRule>
    <cfRule type="cellIs" dxfId="3526" priority="2" stopIfTrue="1" operator="between">
      <formula>10</formula>
      <formula>15</formula>
    </cfRule>
    <cfRule type="cellIs" dxfId="3525" priority="3" stopIfTrue="1" operator="between">
      <formula>15</formula>
      <formula>17</formula>
    </cfRule>
  </conditionalFormatting>
  <conditionalFormatting sqref="B4:AG4">
    <cfRule type="cellIs" dxfId="3524" priority="4" stopIfTrue="1" operator="greaterThan">
      <formula>50</formula>
    </cfRule>
    <cfRule type="cellIs" dxfId="3523" priority="5" stopIfTrue="1" operator="between">
      <formula>25</formula>
      <formula>35</formula>
    </cfRule>
    <cfRule type="cellIs" dxfId="3522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0.44900000000000001</v>
      </c>
      <c r="C3" s="14">
        <v>0.66900000000000004</v>
      </c>
      <c r="D3" s="14">
        <v>4.0819999999999999</v>
      </c>
      <c r="E3" s="14">
        <v>5.0359999999999996</v>
      </c>
      <c r="F3" s="14">
        <v>8.4079999999999995</v>
      </c>
      <c r="G3" s="14">
        <v>7.4989999999999997</v>
      </c>
      <c r="H3" s="14">
        <v>12.425000000000001</v>
      </c>
      <c r="I3" s="14">
        <v>9.0239999999999991</v>
      </c>
      <c r="J3" s="14">
        <v>9.1639999999999997</v>
      </c>
      <c r="K3" s="14">
        <v>9.2590000000000003</v>
      </c>
      <c r="L3" s="14">
        <v>9.0399999999999991</v>
      </c>
      <c r="M3" s="14">
        <v>9.0470000000000006</v>
      </c>
      <c r="N3" s="14">
        <v>8.8330000000000002</v>
      </c>
      <c r="O3" s="14">
        <v>9.2729999999999997</v>
      </c>
      <c r="P3" s="14">
        <v>8.2620000000000005</v>
      </c>
      <c r="Q3" s="14"/>
      <c r="R3" s="14">
        <v>11.38</v>
      </c>
      <c r="S3" s="14">
        <v>11.38</v>
      </c>
      <c r="T3" s="14">
        <v>11.134</v>
      </c>
      <c r="U3" s="14">
        <v>11.134</v>
      </c>
      <c r="V3" s="14">
        <v>2.4790000000000001</v>
      </c>
      <c r="W3" s="14">
        <v>6.266</v>
      </c>
      <c r="X3" s="14">
        <v>8.016</v>
      </c>
      <c r="Y3" s="14">
        <v>8.4350000000000005</v>
      </c>
      <c r="Z3" s="14">
        <v>9.7840000000000007</v>
      </c>
      <c r="AA3" s="14">
        <v>1.464</v>
      </c>
      <c r="AB3" s="14"/>
      <c r="AC3" s="14">
        <v>1.4690000000000001</v>
      </c>
      <c r="AD3" s="14">
        <v>2.6320000000000001</v>
      </c>
      <c r="AE3" s="14">
        <v>12.082000000000001</v>
      </c>
      <c r="AF3" s="14">
        <v>8.99</v>
      </c>
      <c r="AG3" s="14">
        <v>9.0790000000000006</v>
      </c>
      <c r="AH3" s="14"/>
      <c r="AI3" s="14"/>
    </row>
    <row r="4" spans="1:40" s="7" customFormat="1" x14ac:dyDescent="0.25">
      <c r="A4" s="15" t="s">
        <v>17</v>
      </c>
      <c r="B4" s="18">
        <v>1.1000000000000001</v>
      </c>
      <c r="C4" s="18">
        <v>3.4</v>
      </c>
      <c r="D4" s="7">
        <v>18.3</v>
      </c>
      <c r="E4" s="18">
        <v>17.8</v>
      </c>
      <c r="F4" s="18">
        <v>41.1</v>
      </c>
      <c r="G4" s="18">
        <v>21</v>
      </c>
      <c r="H4" s="18">
        <v>28.8</v>
      </c>
      <c r="I4" s="18">
        <v>45.1</v>
      </c>
      <c r="J4" s="18">
        <v>45.3</v>
      </c>
      <c r="K4" s="18">
        <v>40.799999999999997</v>
      </c>
      <c r="L4" s="18">
        <v>43.8</v>
      </c>
      <c r="M4" s="18">
        <v>44.3</v>
      </c>
      <c r="N4" s="18">
        <v>42.4</v>
      </c>
      <c r="O4" s="18">
        <v>24.5</v>
      </c>
      <c r="P4" s="18">
        <v>12.9</v>
      </c>
      <c r="Q4" s="18">
        <f>Q5-P5</f>
        <v>36.400000000001455</v>
      </c>
      <c r="R4" s="18">
        <v>42.6</v>
      </c>
      <c r="S4" s="18">
        <v>42.9</v>
      </c>
      <c r="T4" s="18">
        <v>37.200000000000003</v>
      </c>
      <c r="U4" s="18">
        <v>7.1</v>
      </c>
      <c r="V4" s="18">
        <v>8.1999999999999993</v>
      </c>
      <c r="W4" s="18">
        <v>17.399999999999999</v>
      </c>
      <c r="X4" s="18">
        <v>21.3</v>
      </c>
      <c r="Y4" s="18">
        <v>39.700000000000003</v>
      </c>
      <c r="Z4" s="18">
        <v>28.1</v>
      </c>
      <c r="AA4" s="18">
        <v>2.9</v>
      </c>
      <c r="AB4" s="18">
        <f>AB5-AA5</f>
        <v>0.7999999999992724</v>
      </c>
      <c r="AC4" s="18">
        <v>4.2</v>
      </c>
      <c r="AD4" s="18">
        <v>5.8</v>
      </c>
      <c r="AE4" s="18">
        <v>24.8</v>
      </c>
      <c r="AF4" s="18">
        <v>43.9</v>
      </c>
      <c r="AG4" s="18">
        <v>43.1</v>
      </c>
      <c r="AH4" s="18"/>
      <c r="AI4" s="18">
        <f>SUM(C4:AG4)</f>
        <v>835.90000000000077</v>
      </c>
      <c r="AJ4" s="16">
        <f>AVERAGE(C4:AG4)</f>
        <v>26.964516129032283</v>
      </c>
      <c r="AK4" s="17"/>
    </row>
    <row r="5" spans="1:40" x14ac:dyDescent="0.25">
      <c r="A5" s="13" t="s">
        <v>23</v>
      </c>
      <c r="B5" s="12">
        <v>21310</v>
      </c>
      <c r="C5">
        <v>21313</v>
      </c>
      <c r="D5">
        <v>21332</v>
      </c>
      <c r="E5">
        <v>21349</v>
      </c>
      <c r="F5" s="12">
        <v>21391</v>
      </c>
      <c r="G5" s="12">
        <v>21412</v>
      </c>
      <c r="H5" s="12">
        <v>21440</v>
      </c>
      <c r="I5" s="12">
        <v>21486</v>
      </c>
      <c r="J5" s="12">
        <v>21531</v>
      </c>
      <c r="K5" s="12">
        <v>21572</v>
      </c>
      <c r="L5" s="12">
        <v>21616</v>
      </c>
      <c r="M5" s="12">
        <v>21660</v>
      </c>
      <c r="N5" s="12">
        <v>21702</v>
      </c>
      <c r="O5" s="12">
        <v>21727</v>
      </c>
      <c r="P5" s="12">
        <v>21740</v>
      </c>
      <c r="Q5" s="12">
        <f>R5-R4</f>
        <v>21776.400000000001</v>
      </c>
      <c r="R5" s="12">
        <v>21819</v>
      </c>
      <c r="S5" s="12">
        <v>21862</v>
      </c>
      <c r="T5" s="12">
        <v>21899</v>
      </c>
      <c r="U5" s="12">
        <v>21906</v>
      </c>
      <c r="V5" s="12">
        <v>21914</v>
      </c>
      <c r="W5" s="12">
        <v>21932</v>
      </c>
      <c r="X5" s="12">
        <v>21953</v>
      </c>
      <c r="Y5" s="12">
        <v>21993</v>
      </c>
      <c r="Z5" s="12">
        <v>22021</v>
      </c>
      <c r="AA5" s="12">
        <v>22024</v>
      </c>
      <c r="AB5" s="12">
        <f>AC5-AC4</f>
        <v>22024.799999999999</v>
      </c>
      <c r="AC5" s="12">
        <v>22029</v>
      </c>
      <c r="AD5" s="12">
        <v>22035</v>
      </c>
      <c r="AE5" s="12">
        <v>22060</v>
      </c>
      <c r="AF5" s="12">
        <v>22104</v>
      </c>
      <c r="AG5" s="12">
        <v>22147</v>
      </c>
      <c r="AI5" s="12">
        <f>MAX(C5:AG5)-B5</f>
        <v>837</v>
      </c>
    </row>
  </sheetData>
  <phoneticPr fontId="22" type="noConversion"/>
  <conditionalFormatting sqref="B6:C6 E6:AG6">
    <cfRule type="cellIs" dxfId="3521" priority="1" stopIfTrue="1" operator="greaterThan">
      <formula>17</formula>
    </cfRule>
    <cfRule type="cellIs" dxfId="3520" priority="2" stopIfTrue="1" operator="between">
      <formula>10</formula>
      <formula>15</formula>
    </cfRule>
    <cfRule type="cellIs" dxfId="3519" priority="3" stopIfTrue="1" operator="between">
      <formula>15</formula>
      <formula>17</formula>
    </cfRule>
  </conditionalFormatting>
  <conditionalFormatting sqref="E4:AG4 B4:C4">
    <cfRule type="cellIs" dxfId="3518" priority="4" stopIfTrue="1" operator="greaterThan">
      <formula>50</formula>
    </cfRule>
    <cfRule type="cellIs" dxfId="3517" priority="5" stopIfTrue="1" operator="between">
      <formula>25</formula>
      <formula>35</formula>
    </cfRule>
    <cfRule type="cellIs" dxfId="3516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9.0790000000000006</v>
      </c>
      <c r="C3" s="14">
        <v>9.3789999999999996</v>
      </c>
      <c r="D3" s="14">
        <v>9.6739999999999995</v>
      </c>
      <c r="E3" s="14">
        <v>9.9909999999999997</v>
      </c>
      <c r="F3" s="14">
        <v>1.079</v>
      </c>
      <c r="G3" s="14">
        <v>11.125</v>
      </c>
      <c r="H3" s="14">
        <v>9.6110000000000007</v>
      </c>
      <c r="I3" s="14">
        <v>10.667999999999999</v>
      </c>
      <c r="J3" s="14">
        <v>8.9589999999999996</v>
      </c>
      <c r="K3" s="14">
        <v>10.064</v>
      </c>
      <c r="L3" s="14">
        <v>11.334</v>
      </c>
      <c r="M3" s="14">
        <v>10.705</v>
      </c>
      <c r="N3" s="14">
        <v>9.1270000000000007</v>
      </c>
      <c r="O3" s="14">
        <v>4.1340000000000003</v>
      </c>
      <c r="P3" s="14">
        <v>3.0289999999999999</v>
      </c>
      <c r="Q3" s="14">
        <v>9.93</v>
      </c>
      <c r="R3" s="14">
        <v>6.1479999999999997</v>
      </c>
      <c r="S3" s="14">
        <v>12.916</v>
      </c>
      <c r="T3" s="14">
        <v>2.4990000000000001</v>
      </c>
      <c r="U3" s="14">
        <v>7.4459999999999997</v>
      </c>
      <c r="V3" s="14">
        <v>2.2370000000000001</v>
      </c>
      <c r="W3" s="14">
        <v>1.6359999999999999</v>
      </c>
      <c r="X3" s="14">
        <v>11.747</v>
      </c>
      <c r="Y3" s="14">
        <v>3.2029999999999998</v>
      </c>
      <c r="Z3" s="14">
        <v>11.491</v>
      </c>
      <c r="AA3" s="14">
        <v>11.193</v>
      </c>
      <c r="AB3" s="14">
        <v>9.8379999999999992</v>
      </c>
      <c r="AC3" s="14">
        <v>11.279</v>
      </c>
      <c r="AD3" s="14">
        <v>11.122999999999999</v>
      </c>
      <c r="AE3" s="14">
        <v>8.1940000000000008</v>
      </c>
      <c r="AF3" s="14">
        <v>3.734</v>
      </c>
      <c r="AG3" s="14">
        <v>14.973000000000001</v>
      </c>
      <c r="AH3" s="14"/>
      <c r="AI3" s="14"/>
    </row>
    <row r="4" spans="1:40" s="7" customFormat="1" x14ac:dyDescent="0.25">
      <c r="A4" s="15" t="s">
        <v>17</v>
      </c>
      <c r="B4" s="18">
        <v>43.1</v>
      </c>
      <c r="C4" s="18">
        <v>31.5</v>
      </c>
      <c r="D4" s="7">
        <v>17.5</v>
      </c>
      <c r="E4" s="18">
        <v>16.5</v>
      </c>
      <c r="F4" s="18">
        <v>2.9</v>
      </c>
      <c r="G4" s="18">
        <v>34.1</v>
      </c>
      <c r="H4" s="18">
        <v>32.4</v>
      </c>
      <c r="I4" s="18">
        <v>42.7</v>
      </c>
      <c r="J4" s="18">
        <v>31</v>
      </c>
      <c r="K4" s="18">
        <v>33.9</v>
      </c>
      <c r="L4" s="18">
        <v>24</v>
      </c>
      <c r="M4" s="18">
        <v>23.2</v>
      </c>
      <c r="N4" s="18">
        <v>45.2</v>
      </c>
      <c r="O4" s="18">
        <v>11.3</v>
      </c>
      <c r="P4" s="18">
        <v>7.3</v>
      </c>
      <c r="Q4" s="18">
        <v>28.5</v>
      </c>
      <c r="R4" s="18">
        <v>13.2</v>
      </c>
      <c r="S4" s="18">
        <v>24.2</v>
      </c>
      <c r="T4" s="18">
        <v>9.4</v>
      </c>
      <c r="U4" s="18">
        <v>19.3</v>
      </c>
      <c r="V4" s="18">
        <v>8.1999999999999993</v>
      </c>
      <c r="W4" s="18">
        <v>6.5</v>
      </c>
      <c r="X4" s="18">
        <v>24.7</v>
      </c>
      <c r="Y4" s="18">
        <v>10.6</v>
      </c>
      <c r="Z4" s="18">
        <v>17.100000000000001</v>
      </c>
      <c r="AA4" s="18">
        <v>46.4</v>
      </c>
      <c r="AB4" s="18">
        <v>17.899999999999999</v>
      </c>
      <c r="AC4" s="18">
        <v>53.5</v>
      </c>
      <c r="AD4" s="18">
        <v>61.1</v>
      </c>
      <c r="AE4" s="18">
        <v>27.4</v>
      </c>
      <c r="AF4" s="18">
        <v>15.9</v>
      </c>
      <c r="AG4" s="18">
        <v>45.2</v>
      </c>
      <c r="AH4" s="18"/>
      <c r="AI4" s="18">
        <f>SUM(C4:AG4)</f>
        <v>782.59999999999991</v>
      </c>
      <c r="AJ4" s="16">
        <f>AVERAGE(C4:AG4)</f>
        <v>25.245161290322578</v>
      </c>
      <c r="AK4" s="17"/>
    </row>
    <row r="5" spans="1:40" x14ac:dyDescent="0.25">
      <c r="A5" s="13" t="s">
        <v>23</v>
      </c>
      <c r="B5" s="12">
        <v>22147</v>
      </c>
      <c r="C5">
        <v>22179</v>
      </c>
      <c r="D5">
        <v>22196</v>
      </c>
      <c r="E5">
        <v>22213</v>
      </c>
      <c r="F5" s="12">
        <v>22216</v>
      </c>
      <c r="G5" s="12">
        <v>22250</v>
      </c>
      <c r="H5" s="12">
        <v>22282</v>
      </c>
      <c r="I5" s="12">
        <v>22325</v>
      </c>
      <c r="J5" s="12">
        <v>22356</v>
      </c>
      <c r="K5" s="12">
        <v>22390</v>
      </c>
      <c r="L5" s="12">
        <v>22414</v>
      </c>
      <c r="M5" s="12">
        <v>22437</v>
      </c>
      <c r="N5" s="12">
        <v>22483</v>
      </c>
      <c r="O5" s="12">
        <v>22949</v>
      </c>
      <c r="P5" s="12">
        <v>22501</v>
      </c>
      <c r="Q5" s="12">
        <v>22530</v>
      </c>
      <c r="R5" s="12">
        <v>22543</v>
      </c>
      <c r="S5" s="12">
        <v>22567</v>
      </c>
      <c r="T5" s="12">
        <v>22577</v>
      </c>
      <c r="U5" s="12">
        <v>22596</v>
      </c>
      <c r="V5" s="12">
        <v>22604</v>
      </c>
      <c r="W5" s="12">
        <v>22611</v>
      </c>
      <c r="X5" s="12">
        <v>22636</v>
      </c>
      <c r="Y5" s="12">
        <v>22646</v>
      </c>
      <c r="Z5" s="12">
        <v>22663</v>
      </c>
      <c r="AA5" s="12">
        <v>22710</v>
      </c>
      <c r="AB5" s="12">
        <v>22728</v>
      </c>
      <c r="AC5" s="12">
        <v>22781</v>
      </c>
      <c r="AD5" s="12">
        <v>22842</v>
      </c>
      <c r="AE5" s="12">
        <v>22870</v>
      </c>
      <c r="AF5" s="12">
        <v>22886</v>
      </c>
      <c r="AG5" s="12">
        <v>22931</v>
      </c>
      <c r="AI5" s="12">
        <f>MAX(C5:AG5)-B5</f>
        <v>802</v>
      </c>
    </row>
  </sheetData>
  <phoneticPr fontId="22" type="noConversion"/>
  <conditionalFormatting sqref="B6:C6 E6:AG6">
    <cfRule type="cellIs" dxfId="3515" priority="1" stopIfTrue="1" operator="greaterThan">
      <formula>17</formula>
    </cfRule>
    <cfRule type="cellIs" dxfId="3514" priority="2" stopIfTrue="1" operator="between">
      <formula>10</formula>
      <formula>15</formula>
    </cfRule>
    <cfRule type="cellIs" dxfId="3513" priority="3" stopIfTrue="1" operator="between">
      <formula>15</formula>
      <formula>17</formula>
    </cfRule>
  </conditionalFormatting>
  <conditionalFormatting sqref="E4:AG4 B4:C4">
    <cfRule type="cellIs" dxfId="3512" priority="4" stopIfTrue="1" operator="greaterThan">
      <formula>50</formula>
    </cfRule>
    <cfRule type="cellIs" dxfId="3511" priority="5" stopIfTrue="1" operator="between">
      <formula>25</formula>
      <formula>35</formula>
    </cfRule>
    <cfRule type="cellIs" dxfId="3510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14.973000000000001</v>
      </c>
      <c r="C3" s="14">
        <v>11.62</v>
      </c>
      <c r="D3" s="14">
        <v>1.5620000000000001</v>
      </c>
      <c r="E3" s="14">
        <v>13.7</v>
      </c>
      <c r="F3" s="14">
        <v>9.8320000000000007</v>
      </c>
      <c r="G3" s="14">
        <v>2.9020000000000001</v>
      </c>
      <c r="H3" s="14">
        <v>11.943</v>
      </c>
      <c r="I3" s="14"/>
      <c r="J3" s="14">
        <v>4.2480000000000002</v>
      </c>
      <c r="K3" s="14">
        <v>14.962</v>
      </c>
      <c r="L3" s="14">
        <v>14.927</v>
      </c>
      <c r="M3" s="14">
        <v>15</v>
      </c>
      <c r="N3" s="14">
        <v>14.063000000000001</v>
      </c>
      <c r="O3" s="14">
        <v>11.084</v>
      </c>
      <c r="P3" s="14">
        <v>4.2</v>
      </c>
      <c r="Q3" s="14">
        <v>12.833</v>
      </c>
      <c r="R3" s="14">
        <v>3.8730000000000002</v>
      </c>
      <c r="S3" s="14">
        <v>15</v>
      </c>
      <c r="T3" s="14">
        <v>12.497</v>
      </c>
      <c r="U3" s="14">
        <v>3.339</v>
      </c>
      <c r="V3" s="14">
        <v>12.823</v>
      </c>
      <c r="W3" s="14">
        <v>5.7210000000000001</v>
      </c>
      <c r="X3" s="14">
        <v>15</v>
      </c>
      <c r="Y3" s="14">
        <v>12.898</v>
      </c>
      <c r="Z3" s="14">
        <v>12.973000000000001</v>
      </c>
      <c r="AA3" s="14">
        <v>13.385</v>
      </c>
      <c r="AB3" s="14">
        <v>4.3419999999999996</v>
      </c>
      <c r="AC3" s="14">
        <v>15</v>
      </c>
      <c r="AD3" s="14">
        <v>14.933</v>
      </c>
      <c r="AE3" s="14"/>
      <c r="AF3" s="14"/>
      <c r="AG3" s="14"/>
      <c r="AH3" s="14"/>
      <c r="AI3" s="14"/>
    </row>
    <row r="4" spans="1:40" s="7" customFormat="1" x14ac:dyDescent="0.25">
      <c r="A4" s="15" t="s">
        <v>17</v>
      </c>
      <c r="B4" s="18">
        <v>45.2</v>
      </c>
      <c r="C4" s="18">
        <v>46.9</v>
      </c>
      <c r="D4" s="7">
        <v>6.9</v>
      </c>
      <c r="E4" s="18">
        <v>22</v>
      </c>
      <c r="F4" s="18">
        <v>21.6</v>
      </c>
      <c r="G4" s="18">
        <v>8.1999999999999993</v>
      </c>
      <c r="H4" s="18">
        <v>58.2</v>
      </c>
      <c r="I4" s="18">
        <f>I5-H5</f>
        <v>10.299999999999272</v>
      </c>
      <c r="J4" s="18">
        <v>16.7</v>
      </c>
      <c r="K4" s="18">
        <v>58.7</v>
      </c>
      <c r="L4" s="18">
        <v>25.1</v>
      </c>
      <c r="M4" s="18">
        <v>49.2</v>
      </c>
      <c r="N4" s="18">
        <v>72</v>
      </c>
      <c r="O4" s="18">
        <v>13.4</v>
      </c>
      <c r="P4" s="18">
        <v>17.7</v>
      </c>
      <c r="Q4" s="18">
        <v>47.5</v>
      </c>
      <c r="R4" s="18">
        <v>17.100000000000001</v>
      </c>
      <c r="S4" s="18">
        <v>66.3</v>
      </c>
      <c r="T4" s="18">
        <v>54</v>
      </c>
      <c r="U4" s="18">
        <v>13.9</v>
      </c>
      <c r="V4" s="18">
        <v>73.2</v>
      </c>
      <c r="W4" s="18">
        <v>16.2</v>
      </c>
      <c r="X4" s="18">
        <v>61.4</v>
      </c>
      <c r="Y4" s="18">
        <v>78.400000000000006</v>
      </c>
      <c r="Z4" s="18">
        <v>83.5</v>
      </c>
      <c r="AA4" s="18">
        <v>70.3</v>
      </c>
      <c r="AB4" s="18">
        <v>17.2</v>
      </c>
      <c r="AC4" s="18">
        <v>44.5</v>
      </c>
      <c r="AD4" s="18">
        <v>56.7</v>
      </c>
      <c r="AE4" s="18"/>
      <c r="AF4" s="18"/>
      <c r="AG4" s="18"/>
      <c r="AH4" s="18"/>
      <c r="AI4" s="18">
        <f>SUM(C4:AG4)</f>
        <v>1127.0999999999992</v>
      </c>
      <c r="AJ4" s="16">
        <f>AVERAGE(C4:AG4)</f>
        <v>40.253571428571398</v>
      </c>
      <c r="AK4" s="17"/>
    </row>
    <row r="5" spans="1:40" x14ac:dyDescent="0.25">
      <c r="A5" s="13" t="s">
        <v>23</v>
      </c>
      <c r="B5" s="12">
        <v>22931</v>
      </c>
      <c r="C5">
        <v>22978</v>
      </c>
      <c r="D5">
        <v>22985</v>
      </c>
      <c r="E5">
        <v>23007</v>
      </c>
      <c r="F5" s="12">
        <v>23029</v>
      </c>
      <c r="G5" s="12">
        <v>23037</v>
      </c>
      <c r="H5" s="12">
        <v>23095</v>
      </c>
      <c r="I5" s="12">
        <f>J5-J4</f>
        <v>23105.3</v>
      </c>
      <c r="J5" s="12">
        <v>23122</v>
      </c>
      <c r="K5" s="12">
        <v>23181</v>
      </c>
      <c r="L5" s="12">
        <v>23206</v>
      </c>
      <c r="M5" s="12">
        <v>23255</v>
      </c>
      <c r="N5" s="12">
        <v>23327</v>
      </c>
      <c r="O5" s="12">
        <v>23340</v>
      </c>
      <c r="P5" s="12">
        <v>23359</v>
      </c>
      <c r="Q5" s="12">
        <v>23406</v>
      </c>
      <c r="R5" s="12">
        <v>23423</v>
      </c>
      <c r="S5" s="12">
        <v>23490</v>
      </c>
      <c r="T5" s="12">
        <v>23544</v>
      </c>
      <c r="U5" s="12">
        <v>23558</v>
      </c>
      <c r="V5" s="12">
        <v>23631</v>
      </c>
      <c r="W5" s="12">
        <v>23647</v>
      </c>
      <c r="X5" s="12">
        <v>23709</v>
      </c>
      <c r="Y5" s="12">
        <v>23787</v>
      </c>
      <c r="Z5" s="12">
        <v>23871</v>
      </c>
      <c r="AA5" s="12">
        <v>23941</v>
      </c>
      <c r="AB5" s="12">
        <v>23958</v>
      </c>
      <c r="AC5" s="12">
        <v>24003</v>
      </c>
      <c r="AD5" s="12">
        <v>24060</v>
      </c>
      <c r="AE5" s="12"/>
      <c r="AF5" s="12"/>
      <c r="AG5" s="12"/>
      <c r="AI5" s="12">
        <f>MAX(C5:AG5)-B5</f>
        <v>1129</v>
      </c>
    </row>
  </sheetData>
  <phoneticPr fontId="22" type="noConversion"/>
  <conditionalFormatting sqref="B6:C6 E6:AG6">
    <cfRule type="cellIs" dxfId="3509" priority="1" stopIfTrue="1" operator="greaterThan">
      <formula>17</formula>
    </cfRule>
    <cfRule type="cellIs" dxfId="3508" priority="2" stopIfTrue="1" operator="between">
      <formula>10</formula>
      <formula>15</formula>
    </cfRule>
    <cfRule type="cellIs" dxfId="3507" priority="3" stopIfTrue="1" operator="between">
      <formula>15</formula>
      <formula>17</formula>
    </cfRule>
  </conditionalFormatting>
  <conditionalFormatting sqref="E4:AG4 B4:C4">
    <cfRule type="cellIs" dxfId="3506" priority="4" stopIfTrue="1" operator="greaterThan">
      <formula>50</formula>
    </cfRule>
    <cfRule type="cellIs" dxfId="3505" priority="5" stopIfTrue="1" operator="between">
      <formula>25</formula>
      <formula>35</formula>
    </cfRule>
    <cfRule type="cellIs" dxfId="3504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AN2" s="4"/>
    </row>
    <row r="3" spans="1:40" x14ac:dyDescent="0.25">
      <c r="A3" s="13" t="s">
        <v>22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>
        <v>6.3659999999999997</v>
      </c>
      <c r="AG3" s="14"/>
      <c r="AH3" s="14"/>
      <c r="AI3" s="14"/>
    </row>
    <row r="4" spans="1:40" s="7" customFormat="1" x14ac:dyDescent="0.25">
      <c r="A4" s="15" t="s">
        <v>17</v>
      </c>
      <c r="T4" s="7">
        <v>0.3</v>
      </c>
      <c r="U4" s="7">
        <v>6.7</v>
      </c>
      <c r="V4" s="7">
        <v>16.100000000000001</v>
      </c>
      <c r="W4" s="7">
        <v>15.4</v>
      </c>
      <c r="X4" s="7">
        <v>3.9</v>
      </c>
      <c r="Y4" s="7">
        <v>10.5</v>
      </c>
      <c r="Z4" s="7">
        <v>6.4</v>
      </c>
      <c r="AA4" s="7">
        <v>11.3</v>
      </c>
      <c r="AB4" s="7">
        <v>4.5</v>
      </c>
      <c r="AC4" s="7">
        <v>15.7</v>
      </c>
      <c r="AD4" s="7">
        <v>15.5</v>
      </c>
      <c r="AE4" s="7">
        <v>5.3</v>
      </c>
      <c r="AF4" s="7">
        <v>19.3</v>
      </c>
      <c r="AI4" s="7">
        <f>SUM(C4:AG4)</f>
        <v>130.9</v>
      </c>
      <c r="AJ4" s="16">
        <f>AVERAGE(C4:AG4)</f>
        <v>10.069230769230769</v>
      </c>
      <c r="AK4" s="17"/>
    </row>
    <row r="5" spans="1:40" x14ac:dyDescent="0.25">
      <c r="A5" s="13" t="s">
        <v>23</v>
      </c>
      <c r="B5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>
        <v>0</v>
      </c>
      <c r="U5" s="12">
        <f t="shared" ref="U5:AD5" si="0">T5+U4</f>
        <v>6.7</v>
      </c>
      <c r="V5" s="12">
        <f t="shared" si="0"/>
        <v>22.8</v>
      </c>
      <c r="W5" s="12">
        <f t="shared" si="0"/>
        <v>38.200000000000003</v>
      </c>
      <c r="X5" s="12">
        <f t="shared" si="0"/>
        <v>42.1</v>
      </c>
      <c r="Y5" s="12">
        <f t="shared" si="0"/>
        <v>52.6</v>
      </c>
      <c r="Z5" s="12">
        <f t="shared" si="0"/>
        <v>59</v>
      </c>
      <c r="AA5" s="12">
        <f t="shared" si="0"/>
        <v>70.3</v>
      </c>
      <c r="AB5" s="12">
        <f t="shared" si="0"/>
        <v>74.8</v>
      </c>
      <c r="AC5" s="12">
        <f t="shared" si="0"/>
        <v>90.5</v>
      </c>
      <c r="AD5" s="12">
        <f t="shared" si="0"/>
        <v>106</v>
      </c>
      <c r="AE5">
        <v>112</v>
      </c>
      <c r="AF5">
        <v>131</v>
      </c>
      <c r="AI5">
        <f>MAX(C5:AG5)-B5</f>
        <v>131</v>
      </c>
    </row>
  </sheetData>
  <sheetProtection selectLockedCells="1" selectUnlockedCells="1"/>
  <phoneticPr fontId="0" type="noConversion"/>
  <conditionalFormatting sqref="B6:AG6">
    <cfRule type="cellIs" dxfId="3611" priority="1" stopIfTrue="1" operator="greaterThan">
      <formula>17</formula>
    </cfRule>
    <cfRule type="cellIs" dxfId="3610" priority="2" stopIfTrue="1" operator="between">
      <formula>10</formula>
      <formula>15</formula>
    </cfRule>
    <cfRule type="cellIs" dxfId="3609" priority="3" stopIfTrue="1" operator="between">
      <formula>15</formula>
      <formula>17</formula>
    </cfRule>
  </conditionalFormatting>
  <conditionalFormatting sqref="B4:AG4">
    <cfRule type="cellIs" dxfId="3608" priority="4" stopIfTrue="1" operator="greaterThan">
      <formula>50</formula>
    </cfRule>
    <cfRule type="cellIs" dxfId="3607" priority="5" stopIfTrue="1" operator="between">
      <formula>25</formula>
      <formula>35</formula>
    </cfRule>
    <cfRule type="cellIs" dxfId="3606" priority="6" stopIfTrue="1" operator="between">
      <formula>35</formula>
      <formula>50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14.933</v>
      </c>
      <c r="C3" s="14">
        <v>15</v>
      </c>
      <c r="D3" s="14">
        <v>6.7110000000000003</v>
      </c>
      <c r="E3" s="14">
        <v>8.5719999999999992</v>
      </c>
      <c r="F3" s="14">
        <v>6.0810000000000004</v>
      </c>
      <c r="G3" s="14">
        <v>15</v>
      </c>
      <c r="H3" s="14">
        <v>14.976000000000001</v>
      </c>
      <c r="I3" s="14">
        <v>13.625999999999999</v>
      </c>
      <c r="J3" s="14">
        <v>13.486000000000001</v>
      </c>
      <c r="K3" s="14">
        <v>13.329000000000001</v>
      </c>
      <c r="L3" s="14">
        <v>13.241</v>
      </c>
      <c r="M3" s="14">
        <v>14.862</v>
      </c>
      <c r="N3" s="14">
        <v>13.356999999999999</v>
      </c>
      <c r="O3" s="14">
        <v>13.022</v>
      </c>
      <c r="P3" s="14">
        <v>12.634</v>
      </c>
      <c r="Q3" s="14">
        <v>10.198</v>
      </c>
      <c r="R3" s="14">
        <v>14.057</v>
      </c>
      <c r="S3" s="14">
        <v>13.62</v>
      </c>
      <c r="T3" s="14">
        <v>13.87</v>
      </c>
      <c r="U3" s="14">
        <v>15</v>
      </c>
      <c r="V3" s="14">
        <v>13.831</v>
      </c>
      <c r="W3" s="14">
        <v>13.406000000000001</v>
      </c>
      <c r="X3" s="14">
        <v>3.5739999999999998</v>
      </c>
      <c r="Y3" s="14">
        <v>2.4689999999999999</v>
      </c>
      <c r="Z3" s="14">
        <v>15</v>
      </c>
      <c r="AA3" s="14">
        <v>15</v>
      </c>
      <c r="AB3" s="14">
        <v>14.946</v>
      </c>
      <c r="AC3" s="14">
        <v>14.911</v>
      </c>
      <c r="AD3" s="14">
        <v>14.388</v>
      </c>
      <c r="AE3" s="14">
        <v>14.981999999999999</v>
      </c>
      <c r="AF3" s="14">
        <v>14.762</v>
      </c>
      <c r="AG3" s="14">
        <v>13.596</v>
      </c>
      <c r="AH3" s="14"/>
      <c r="AI3" s="14"/>
    </row>
    <row r="4" spans="1:40" s="7" customFormat="1" x14ac:dyDescent="0.25">
      <c r="A4" s="15" t="s">
        <v>17</v>
      </c>
      <c r="B4" s="18">
        <v>56.7</v>
      </c>
      <c r="C4" s="18">
        <v>34.9</v>
      </c>
      <c r="D4" s="7">
        <v>24.9</v>
      </c>
      <c r="E4" s="18">
        <v>22.7</v>
      </c>
      <c r="F4" s="18">
        <v>24.8</v>
      </c>
      <c r="G4" s="18">
        <v>40.700000000000003</v>
      </c>
      <c r="H4" s="18">
        <v>71.900000000000006</v>
      </c>
      <c r="I4" s="18">
        <v>91.5</v>
      </c>
      <c r="J4" s="18">
        <v>89.3</v>
      </c>
      <c r="K4" s="18">
        <v>90.4</v>
      </c>
      <c r="L4" s="18">
        <v>87.8</v>
      </c>
      <c r="M4" s="18">
        <v>76.7</v>
      </c>
      <c r="N4" s="18">
        <v>90.1</v>
      </c>
      <c r="O4" s="18">
        <v>87.7</v>
      </c>
      <c r="P4" s="18">
        <v>84.3</v>
      </c>
      <c r="Q4" s="18">
        <v>34.200000000000003</v>
      </c>
      <c r="R4" s="18">
        <v>77.900000000000006</v>
      </c>
      <c r="S4" s="18">
        <v>96.3</v>
      </c>
      <c r="T4" s="18">
        <v>86.1</v>
      </c>
      <c r="U4" s="18">
        <v>85.8</v>
      </c>
      <c r="V4" s="18">
        <v>90.1</v>
      </c>
      <c r="W4" s="18">
        <v>87.4</v>
      </c>
      <c r="X4" s="18">
        <v>12</v>
      </c>
      <c r="Y4" s="18">
        <v>9.6999999999999993</v>
      </c>
      <c r="Z4" s="18">
        <v>46.3</v>
      </c>
      <c r="AA4" s="18">
        <v>79.900000000000006</v>
      </c>
      <c r="AB4" s="18">
        <v>64.3</v>
      </c>
      <c r="AC4" s="18">
        <v>97.9</v>
      </c>
      <c r="AD4" s="18">
        <v>102.2</v>
      </c>
      <c r="AE4" s="18">
        <v>91</v>
      </c>
      <c r="AF4" s="18">
        <v>84.7</v>
      </c>
      <c r="AG4" s="18">
        <v>90.5</v>
      </c>
      <c r="AH4" s="18"/>
      <c r="AI4" s="18">
        <f>SUM(C4:AG4)</f>
        <v>2154</v>
      </c>
      <c r="AJ4" s="16">
        <f>AVERAGE(C4:AG4)</f>
        <v>69.483870967741936</v>
      </c>
      <c r="AK4" s="17"/>
    </row>
    <row r="5" spans="1:40" x14ac:dyDescent="0.25">
      <c r="A5" s="13" t="s">
        <v>23</v>
      </c>
      <c r="B5" s="12">
        <v>24060</v>
      </c>
      <c r="C5">
        <v>24095</v>
      </c>
      <c r="D5">
        <v>24119</v>
      </c>
      <c r="E5">
        <v>24142</v>
      </c>
      <c r="F5" s="12">
        <v>24167</v>
      </c>
      <c r="G5" s="12">
        <v>24208</v>
      </c>
      <c r="H5" s="12">
        <v>24280</v>
      </c>
      <c r="I5" s="12">
        <v>24371</v>
      </c>
      <c r="J5" s="12">
        <v>24461</v>
      </c>
      <c r="K5" s="12">
        <v>24551</v>
      </c>
      <c r="L5" s="12">
        <v>24639</v>
      </c>
      <c r="M5" s="12">
        <v>24716</v>
      </c>
      <c r="N5" s="12">
        <v>24806</v>
      </c>
      <c r="O5" s="12">
        <v>24894</v>
      </c>
      <c r="P5" s="12">
        <v>24978</v>
      </c>
      <c r="Q5" s="12">
        <v>25012</v>
      </c>
      <c r="R5" s="12">
        <v>25090</v>
      </c>
      <c r="S5" s="12">
        <v>25186</v>
      </c>
      <c r="T5" s="12">
        <v>25273</v>
      </c>
      <c r="U5" s="12">
        <v>25358</v>
      </c>
      <c r="V5" s="12">
        <v>25449</v>
      </c>
      <c r="W5" s="12">
        <v>25536</v>
      </c>
      <c r="X5" s="12">
        <v>25548</v>
      </c>
      <c r="Y5" s="12">
        <v>25558</v>
      </c>
      <c r="Z5" s="12">
        <v>25604</v>
      </c>
      <c r="AA5" s="12">
        <v>25684</v>
      </c>
      <c r="AB5" s="12">
        <v>25748</v>
      </c>
      <c r="AC5" s="12">
        <v>25846</v>
      </c>
      <c r="AD5" s="12">
        <v>25949</v>
      </c>
      <c r="AE5" s="12">
        <v>26040</v>
      </c>
      <c r="AF5" s="12">
        <v>26124</v>
      </c>
      <c r="AG5" s="12">
        <v>26215</v>
      </c>
      <c r="AI5" s="12">
        <f>MAX(C5:AG5)-B5</f>
        <v>2155</v>
      </c>
    </row>
  </sheetData>
  <phoneticPr fontId="22" type="noConversion"/>
  <conditionalFormatting sqref="B6:C6 E6:AG6">
    <cfRule type="cellIs" dxfId="3503" priority="1" stopIfTrue="1" operator="greaterThan">
      <formula>17</formula>
    </cfRule>
    <cfRule type="cellIs" dxfId="3502" priority="2" stopIfTrue="1" operator="between">
      <formula>10</formula>
      <formula>15</formula>
    </cfRule>
    <cfRule type="cellIs" dxfId="3501" priority="3" stopIfTrue="1" operator="between">
      <formula>15</formula>
      <formula>17</formula>
    </cfRule>
  </conditionalFormatting>
  <conditionalFormatting sqref="E4:AG4 B4:C4">
    <cfRule type="cellIs" dxfId="3500" priority="4" stopIfTrue="1" operator="greaterThan">
      <formula>50</formula>
    </cfRule>
    <cfRule type="cellIs" dxfId="3499" priority="5" stopIfTrue="1" operator="between">
      <formula>25</formula>
      <formula>35</formula>
    </cfRule>
    <cfRule type="cellIs" dxfId="3498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>
      <selection sqref="A1:IV65536"/>
    </sheetView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13.596</v>
      </c>
      <c r="C3" s="14">
        <v>13.798999999999999</v>
      </c>
      <c r="D3" s="14">
        <v>14.981999999999999</v>
      </c>
      <c r="E3" s="14">
        <v>4.835</v>
      </c>
      <c r="F3" s="14">
        <v>15</v>
      </c>
      <c r="G3" s="14">
        <v>15</v>
      </c>
      <c r="H3" s="14">
        <v>15</v>
      </c>
      <c r="I3" s="14">
        <v>13.866</v>
      </c>
      <c r="J3" s="14">
        <v>15</v>
      </c>
      <c r="K3" s="14">
        <v>14.901</v>
      </c>
      <c r="L3" s="14">
        <v>14.49</v>
      </c>
      <c r="M3" s="14">
        <v>14.417</v>
      </c>
      <c r="N3" s="14">
        <v>15</v>
      </c>
      <c r="O3" s="14">
        <v>15</v>
      </c>
      <c r="P3" s="14">
        <v>14.983000000000001</v>
      </c>
      <c r="Q3" s="14">
        <v>14.948</v>
      </c>
      <c r="R3" s="14">
        <v>14.965999999999999</v>
      </c>
      <c r="S3" s="14">
        <v>14.962999999999999</v>
      </c>
      <c r="T3" s="14">
        <v>4.7539999999999996</v>
      </c>
      <c r="U3" s="14">
        <v>15</v>
      </c>
      <c r="V3" s="14">
        <v>15</v>
      </c>
      <c r="W3" s="14">
        <v>4.6420000000000003</v>
      </c>
      <c r="X3" s="14">
        <v>15</v>
      </c>
      <c r="Y3" s="14">
        <v>15</v>
      </c>
      <c r="Z3" s="14">
        <v>14.992000000000001</v>
      </c>
      <c r="AA3" s="14">
        <v>14.949</v>
      </c>
      <c r="AB3" s="14">
        <v>15</v>
      </c>
      <c r="AC3" s="14">
        <v>12.712</v>
      </c>
      <c r="AD3" s="14">
        <v>5.2889999999999997</v>
      </c>
      <c r="AE3" s="14">
        <v>15</v>
      </c>
      <c r="AF3" s="14">
        <v>7.9180000000000001</v>
      </c>
      <c r="AG3" s="14"/>
      <c r="AH3" s="14"/>
      <c r="AI3" s="14"/>
    </row>
    <row r="4" spans="1:40" s="7" customFormat="1" x14ac:dyDescent="0.25">
      <c r="A4" s="15" t="s">
        <v>17</v>
      </c>
      <c r="B4" s="18">
        <v>90.5</v>
      </c>
      <c r="C4" s="18">
        <v>90.7</v>
      </c>
      <c r="D4" s="18">
        <v>86.3</v>
      </c>
      <c r="E4" s="18">
        <v>26.1</v>
      </c>
      <c r="F4" s="18">
        <v>73.900000000000006</v>
      </c>
      <c r="G4" s="18">
        <v>46.6</v>
      </c>
      <c r="H4" s="18">
        <v>73.599999999999994</v>
      </c>
      <c r="I4" s="18">
        <v>86.2</v>
      </c>
      <c r="J4" s="18">
        <v>51.9</v>
      </c>
      <c r="K4" s="18">
        <v>113.3</v>
      </c>
      <c r="L4" s="18">
        <v>110.9</v>
      </c>
      <c r="M4" s="18">
        <v>105.6</v>
      </c>
      <c r="N4" s="18">
        <v>57.5</v>
      </c>
      <c r="O4" s="18">
        <v>103.1</v>
      </c>
      <c r="P4" s="18">
        <v>115.6</v>
      </c>
      <c r="Q4" s="18">
        <v>118.3</v>
      </c>
      <c r="R4" s="18">
        <v>118.2</v>
      </c>
      <c r="S4" s="18">
        <v>116.1</v>
      </c>
      <c r="T4" s="18">
        <v>18.7</v>
      </c>
      <c r="U4" s="18">
        <v>65.2</v>
      </c>
      <c r="V4" s="18">
        <v>107.7</v>
      </c>
      <c r="W4" s="18">
        <v>25.7</v>
      </c>
      <c r="X4" s="18">
        <v>74.3</v>
      </c>
      <c r="Y4" s="18">
        <v>95.3</v>
      </c>
      <c r="Z4" s="18">
        <v>107.6</v>
      </c>
      <c r="AA4" s="18">
        <v>58.9</v>
      </c>
      <c r="AB4" s="18">
        <v>65.7</v>
      </c>
      <c r="AC4" s="18">
        <v>49.1</v>
      </c>
      <c r="AD4" s="18">
        <v>33.1</v>
      </c>
      <c r="AE4" s="18">
        <v>50.6</v>
      </c>
      <c r="AF4" s="18">
        <v>36.4</v>
      </c>
      <c r="AG4" s="18"/>
      <c r="AH4" s="18"/>
      <c r="AI4" s="18">
        <f>SUM(C4:AG4)</f>
        <v>2282.1999999999998</v>
      </c>
      <c r="AJ4" s="16">
        <f>AVERAGE(C4:AG4)</f>
        <v>76.073333333333323</v>
      </c>
      <c r="AK4" s="17"/>
    </row>
    <row r="5" spans="1:40" x14ac:dyDescent="0.25">
      <c r="A5" s="13" t="s">
        <v>23</v>
      </c>
      <c r="B5" s="12">
        <v>26215</v>
      </c>
      <c r="C5">
        <v>26306</v>
      </c>
      <c r="D5">
        <v>26392</v>
      </c>
      <c r="E5">
        <v>26418</v>
      </c>
      <c r="F5" s="12">
        <v>26492</v>
      </c>
      <c r="G5" s="12">
        <v>26539</v>
      </c>
      <c r="H5" s="12">
        <v>26612</v>
      </c>
      <c r="I5" s="12">
        <v>26699</v>
      </c>
      <c r="J5" s="12">
        <v>26751</v>
      </c>
      <c r="K5" s="12">
        <v>26864</v>
      </c>
      <c r="L5" s="12">
        <v>26975</v>
      </c>
      <c r="M5" s="12">
        <v>27081</v>
      </c>
      <c r="N5" s="12">
        <v>27138</v>
      </c>
      <c r="O5" s="12">
        <v>27241</v>
      </c>
      <c r="P5" s="12">
        <v>27357</v>
      </c>
      <c r="Q5" s="12">
        <v>27475</v>
      </c>
      <c r="R5" s="12">
        <v>27593</v>
      </c>
      <c r="S5" s="12">
        <v>27710</v>
      </c>
      <c r="T5" s="12">
        <v>27728</v>
      </c>
      <c r="U5" s="12">
        <v>27794</v>
      </c>
      <c r="V5" s="12">
        <v>27901</v>
      </c>
      <c r="W5" s="12">
        <v>27927</v>
      </c>
      <c r="X5" s="12">
        <v>28001</v>
      </c>
      <c r="Y5" s="12">
        <v>28097</v>
      </c>
      <c r="Z5" s="12">
        <v>28204</v>
      </c>
      <c r="AA5" s="12">
        <v>28263</v>
      </c>
      <c r="AB5" s="12">
        <v>28329</v>
      </c>
      <c r="AC5" s="12">
        <v>28378</v>
      </c>
      <c r="AD5" s="12">
        <v>28411</v>
      </c>
      <c r="AE5" s="12">
        <v>28462</v>
      </c>
      <c r="AF5" s="12">
        <v>28498</v>
      </c>
      <c r="AG5" s="12"/>
      <c r="AI5" s="12">
        <f>MAX(C5:AG5)-B5</f>
        <v>2283</v>
      </c>
    </row>
  </sheetData>
  <phoneticPr fontId="22" type="noConversion"/>
  <conditionalFormatting sqref="B6:C6 E6:AG6">
    <cfRule type="cellIs" dxfId="3497" priority="1" stopIfTrue="1" operator="greaterThan">
      <formula>17</formula>
    </cfRule>
    <cfRule type="cellIs" dxfId="3496" priority="2" stopIfTrue="1" operator="between">
      <formula>10</formula>
      <formula>15</formula>
    </cfRule>
    <cfRule type="cellIs" dxfId="3495" priority="3" stopIfTrue="1" operator="between">
      <formula>15</formula>
      <formula>17</formula>
    </cfRule>
  </conditionalFormatting>
  <conditionalFormatting sqref="B4:AG4">
    <cfRule type="cellIs" dxfId="3494" priority="4" stopIfTrue="1" operator="greaterThan">
      <formula>50</formula>
    </cfRule>
    <cfRule type="cellIs" dxfId="3493" priority="5" stopIfTrue="1" operator="between">
      <formula>25</formula>
      <formula>35</formula>
    </cfRule>
    <cfRule type="cellIs" dxfId="3492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7.9180000000000001</v>
      </c>
      <c r="C3" s="14">
        <v>15</v>
      </c>
      <c r="D3" s="14">
        <v>5.4089999999999998</v>
      </c>
      <c r="E3" s="14">
        <v>8.0779999999999994</v>
      </c>
      <c r="F3" s="14">
        <v>15</v>
      </c>
      <c r="G3" s="14">
        <v>15</v>
      </c>
      <c r="H3" s="14">
        <v>13.161</v>
      </c>
      <c r="I3" s="14">
        <v>15</v>
      </c>
      <c r="J3" s="14">
        <v>15</v>
      </c>
      <c r="K3" s="14">
        <v>15</v>
      </c>
      <c r="L3" s="14">
        <v>15</v>
      </c>
      <c r="M3" s="14">
        <v>15</v>
      </c>
      <c r="N3" s="14">
        <v>14.991</v>
      </c>
      <c r="O3" s="14">
        <v>15</v>
      </c>
      <c r="P3" s="14">
        <v>15</v>
      </c>
      <c r="Q3" s="14">
        <v>15</v>
      </c>
      <c r="R3" s="14">
        <v>15</v>
      </c>
      <c r="S3" s="14">
        <v>15</v>
      </c>
      <c r="T3" s="14">
        <v>15</v>
      </c>
      <c r="U3" s="14">
        <v>15</v>
      </c>
      <c r="V3" s="14">
        <v>14.84</v>
      </c>
      <c r="W3" s="14">
        <v>15</v>
      </c>
      <c r="X3" s="14">
        <v>15</v>
      </c>
      <c r="Y3" s="14">
        <v>14.946999999999999</v>
      </c>
      <c r="Z3" s="14">
        <v>15</v>
      </c>
      <c r="AA3" s="14">
        <v>15</v>
      </c>
      <c r="AB3" s="14">
        <v>15</v>
      </c>
      <c r="AC3" s="14">
        <v>9.3670000000000009</v>
      </c>
      <c r="AD3" s="14">
        <v>15</v>
      </c>
      <c r="AE3" s="14">
        <v>15</v>
      </c>
      <c r="AF3" s="14">
        <v>15</v>
      </c>
      <c r="AG3" s="14">
        <v>15</v>
      </c>
      <c r="AH3" s="14"/>
      <c r="AI3" s="14"/>
    </row>
    <row r="4" spans="1:40" s="7" customFormat="1" x14ac:dyDescent="0.25">
      <c r="A4" s="15" t="s">
        <v>17</v>
      </c>
      <c r="B4" s="18">
        <v>36.4</v>
      </c>
      <c r="C4" s="18">
        <v>58.5</v>
      </c>
      <c r="D4" s="18">
        <v>28.9</v>
      </c>
      <c r="E4" s="18">
        <v>31.2</v>
      </c>
      <c r="F4" s="18">
        <v>75.900000000000006</v>
      </c>
      <c r="G4" s="18">
        <v>114.8</v>
      </c>
      <c r="H4" s="18">
        <v>59</v>
      </c>
      <c r="I4" s="18">
        <v>59.3</v>
      </c>
      <c r="J4" s="18">
        <v>86.3</v>
      </c>
      <c r="K4" s="18">
        <v>73.8</v>
      </c>
      <c r="L4" s="18">
        <v>73.400000000000006</v>
      </c>
      <c r="M4" s="18">
        <v>87.1</v>
      </c>
      <c r="N4" s="18">
        <v>85.2</v>
      </c>
      <c r="O4" s="18">
        <v>52.1</v>
      </c>
      <c r="P4" s="18">
        <v>42.9</v>
      </c>
      <c r="Q4" s="18">
        <v>73.900000000000006</v>
      </c>
      <c r="R4" s="18">
        <v>102.5</v>
      </c>
      <c r="S4" s="18">
        <v>101.4</v>
      </c>
      <c r="T4" s="18">
        <v>111.5</v>
      </c>
      <c r="U4" s="18">
        <v>90.3</v>
      </c>
      <c r="V4" s="18">
        <v>90.5</v>
      </c>
      <c r="W4" s="18">
        <v>106.4</v>
      </c>
      <c r="X4" s="18">
        <v>81</v>
      </c>
      <c r="Y4" s="18">
        <v>110.1</v>
      </c>
      <c r="Z4" s="18">
        <v>101.7</v>
      </c>
      <c r="AA4" s="18">
        <v>97.9</v>
      </c>
      <c r="AB4" s="18">
        <v>48.6</v>
      </c>
      <c r="AC4" s="18">
        <v>31.7</v>
      </c>
      <c r="AD4" s="18">
        <v>70</v>
      </c>
      <c r="AE4" s="18">
        <v>79.7</v>
      </c>
      <c r="AF4" s="18">
        <v>75.7</v>
      </c>
      <c r="AG4" s="18">
        <v>124.8</v>
      </c>
      <c r="AH4" s="18"/>
      <c r="AI4" s="18">
        <f>SUM(C4:AG4)</f>
        <v>2426.1</v>
      </c>
      <c r="AJ4" s="16">
        <f>AVERAGE(C4:AG4)</f>
        <v>78.261290322580649</v>
      </c>
      <c r="AK4" s="17"/>
    </row>
    <row r="5" spans="1:40" x14ac:dyDescent="0.25">
      <c r="A5" s="13" t="s">
        <v>23</v>
      </c>
      <c r="B5" s="12">
        <v>28498</v>
      </c>
      <c r="C5">
        <v>28557</v>
      </c>
      <c r="D5">
        <v>28586</v>
      </c>
      <c r="E5">
        <v>28617</v>
      </c>
      <c r="F5" s="12">
        <v>28693</v>
      </c>
      <c r="G5" s="12">
        <v>28808</v>
      </c>
      <c r="H5" s="12">
        <v>28867</v>
      </c>
      <c r="I5" s="12">
        <v>28926</v>
      </c>
      <c r="J5" s="12">
        <v>29013</v>
      </c>
      <c r="K5" s="12">
        <v>29086</v>
      </c>
      <c r="L5" s="12">
        <v>29160</v>
      </c>
      <c r="M5" s="12">
        <v>29247</v>
      </c>
      <c r="N5" s="12">
        <v>29332</v>
      </c>
      <c r="O5" s="12">
        <v>29384</v>
      </c>
      <c r="P5" s="12">
        <v>29427</v>
      </c>
      <c r="Q5" s="12">
        <v>29501</v>
      </c>
      <c r="R5" s="12">
        <v>29604</v>
      </c>
      <c r="S5" s="12">
        <v>29705</v>
      </c>
      <c r="T5" s="12">
        <v>29817</v>
      </c>
      <c r="U5" s="12">
        <v>29907</v>
      </c>
      <c r="V5" s="12">
        <v>29998</v>
      </c>
      <c r="W5" s="12">
        <v>30104</v>
      </c>
      <c r="X5" s="12">
        <v>30185</v>
      </c>
      <c r="Y5" s="12">
        <v>30295</v>
      </c>
      <c r="Z5" s="12">
        <v>30397</v>
      </c>
      <c r="AA5" s="12">
        <v>30495</v>
      </c>
      <c r="AB5" s="12">
        <v>30544</v>
      </c>
      <c r="AC5" s="12">
        <v>30575</v>
      </c>
      <c r="AD5" s="12">
        <v>30645</v>
      </c>
      <c r="AE5" s="12">
        <v>30725</v>
      </c>
      <c r="AF5" s="12">
        <v>30801</v>
      </c>
      <c r="AG5" s="12">
        <v>30926</v>
      </c>
      <c r="AI5" s="12">
        <f>MAX(C5:AG5)-B5</f>
        <v>2428</v>
      </c>
    </row>
  </sheetData>
  <phoneticPr fontId="22" type="noConversion"/>
  <conditionalFormatting sqref="B6:C6 E6:AG6">
    <cfRule type="cellIs" dxfId="3491" priority="1" stopIfTrue="1" operator="greaterThan">
      <formula>17</formula>
    </cfRule>
    <cfRule type="cellIs" dxfId="3490" priority="2" stopIfTrue="1" operator="between">
      <formula>10</formula>
      <formula>15</formula>
    </cfRule>
    <cfRule type="cellIs" dxfId="3489" priority="3" stopIfTrue="1" operator="between">
      <formula>15</formula>
      <formula>17</formula>
    </cfRule>
  </conditionalFormatting>
  <conditionalFormatting sqref="B4:AG4">
    <cfRule type="cellIs" dxfId="3488" priority="4" stopIfTrue="1" operator="greaterThan">
      <formula>50</formula>
    </cfRule>
    <cfRule type="cellIs" dxfId="3487" priority="5" stopIfTrue="1" operator="between">
      <formula>25</formula>
      <formula>35</formula>
    </cfRule>
    <cfRule type="cellIs" dxfId="3486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15</v>
      </c>
      <c r="C3" s="14">
        <v>15</v>
      </c>
      <c r="D3" s="14">
        <v>15</v>
      </c>
      <c r="E3" s="14">
        <v>15</v>
      </c>
      <c r="F3" s="14">
        <v>12.778</v>
      </c>
      <c r="G3" s="14">
        <v>15</v>
      </c>
      <c r="H3" s="14">
        <v>15</v>
      </c>
      <c r="I3" s="14">
        <v>14.026</v>
      </c>
      <c r="J3" s="14">
        <v>13.558</v>
      </c>
      <c r="K3" s="14">
        <v>13.837999999999999</v>
      </c>
      <c r="L3" s="14">
        <v>13.791</v>
      </c>
      <c r="M3" s="14">
        <v>13.832000000000001</v>
      </c>
      <c r="N3" s="14">
        <v>14.944000000000001</v>
      </c>
      <c r="O3" s="14">
        <v>15</v>
      </c>
      <c r="P3" s="14">
        <v>15</v>
      </c>
      <c r="Q3" s="14">
        <v>15</v>
      </c>
      <c r="R3" s="14">
        <v>15</v>
      </c>
      <c r="S3" s="14">
        <v>15</v>
      </c>
      <c r="T3" s="14">
        <v>15</v>
      </c>
      <c r="U3" s="14">
        <v>15</v>
      </c>
      <c r="V3" s="14">
        <v>14.996</v>
      </c>
      <c r="W3" s="14">
        <v>14.552</v>
      </c>
      <c r="X3" s="14">
        <v>15</v>
      </c>
      <c r="Y3" s="14">
        <v>15</v>
      </c>
      <c r="Z3" s="14">
        <v>15</v>
      </c>
      <c r="AA3" s="14">
        <v>15</v>
      </c>
      <c r="AB3" s="14">
        <v>15</v>
      </c>
      <c r="AC3" s="14">
        <v>14.429</v>
      </c>
      <c r="AD3" s="14">
        <v>15</v>
      </c>
      <c r="AE3" s="14">
        <v>15</v>
      </c>
      <c r="AF3" s="14">
        <v>15</v>
      </c>
      <c r="AG3" s="14"/>
      <c r="AH3" s="14"/>
      <c r="AI3" s="14"/>
    </row>
    <row r="4" spans="1:40" s="7" customFormat="1" x14ac:dyDescent="0.25">
      <c r="A4" s="15" t="s">
        <v>17</v>
      </c>
      <c r="B4" s="18">
        <v>124.8</v>
      </c>
      <c r="C4" s="18">
        <v>117.8</v>
      </c>
      <c r="D4" s="18">
        <v>81</v>
      </c>
      <c r="E4" s="18">
        <v>85.5</v>
      </c>
      <c r="F4" s="18">
        <v>41.2</v>
      </c>
      <c r="G4" s="18">
        <v>118.2</v>
      </c>
      <c r="H4" s="18">
        <v>105.4</v>
      </c>
      <c r="I4" s="18">
        <v>107.3</v>
      </c>
      <c r="J4" s="18">
        <v>114.4</v>
      </c>
      <c r="K4" s="18">
        <v>83.3</v>
      </c>
      <c r="L4" s="18">
        <v>98.7</v>
      </c>
      <c r="M4" s="18">
        <v>105.7</v>
      </c>
      <c r="N4" s="18">
        <v>95.5</v>
      </c>
      <c r="O4" s="18">
        <v>110.3</v>
      </c>
      <c r="P4" s="18">
        <v>107.1</v>
      </c>
      <c r="Q4" s="18">
        <v>65.7</v>
      </c>
      <c r="R4" s="18">
        <v>114.9</v>
      </c>
      <c r="S4" s="18">
        <v>81</v>
      </c>
      <c r="T4" s="18">
        <v>90.6</v>
      </c>
      <c r="U4" s="18">
        <v>113.3</v>
      </c>
      <c r="V4" s="18">
        <v>123.1</v>
      </c>
      <c r="W4" s="18">
        <v>122.6</v>
      </c>
      <c r="X4" s="18">
        <v>97.3</v>
      </c>
      <c r="Y4" s="18">
        <v>71.599999999999994</v>
      </c>
      <c r="Z4" s="18">
        <v>55.1</v>
      </c>
      <c r="AA4" s="18">
        <v>100.3</v>
      </c>
      <c r="AB4" s="18">
        <v>87.9</v>
      </c>
      <c r="AC4" s="18">
        <v>107.2</v>
      </c>
      <c r="AD4" s="18">
        <v>70.400000000000006</v>
      </c>
      <c r="AE4" s="18">
        <v>44.6</v>
      </c>
      <c r="AF4" s="18">
        <v>106.7</v>
      </c>
      <c r="AG4" s="18"/>
      <c r="AH4" s="18"/>
      <c r="AI4" s="18">
        <f>SUM(C4:AG4)</f>
        <v>2823.7</v>
      </c>
      <c r="AJ4" s="16">
        <f>AVERAGE(C4:AG4)</f>
        <v>94.123333333333321</v>
      </c>
      <c r="AK4" s="17"/>
    </row>
    <row r="5" spans="1:40" x14ac:dyDescent="0.25">
      <c r="A5" s="13" t="s">
        <v>23</v>
      </c>
      <c r="B5" s="12">
        <v>30926</v>
      </c>
      <c r="C5">
        <v>31043</v>
      </c>
      <c r="D5">
        <v>31125</v>
      </c>
      <c r="E5">
        <v>31210</v>
      </c>
      <c r="F5" s="12">
        <v>31251</v>
      </c>
      <c r="G5" s="12">
        <v>31370</v>
      </c>
      <c r="H5" s="12">
        <v>31475</v>
      </c>
      <c r="I5" s="12">
        <v>31582</v>
      </c>
      <c r="J5" s="12">
        <v>31697</v>
      </c>
      <c r="K5" s="12">
        <v>31780</v>
      </c>
      <c r="L5" s="12">
        <v>31879</v>
      </c>
      <c r="M5" s="12">
        <v>31984</v>
      </c>
      <c r="N5" s="12">
        <v>32080</v>
      </c>
      <c r="O5" s="12">
        <v>32190</v>
      </c>
      <c r="P5" s="12">
        <v>32298</v>
      </c>
      <c r="Q5" s="12">
        <v>32363</v>
      </c>
      <c r="R5" s="12">
        <v>32478</v>
      </c>
      <c r="S5" s="12">
        <v>32559</v>
      </c>
      <c r="T5" s="12">
        <v>32650</v>
      </c>
      <c r="U5" s="12">
        <v>32763</v>
      </c>
      <c r="V5" s="12">
        <v>32886</v>
      </c>
      <c r="W5" s="12">
        <v>33009</v>
      </c>
      <c r="X5" s="12">
        <v>33106</v>
      </c>
      <c r="Y5" s="12">
        <v>33178</v>
      </c>
      <c r="Z5" s="12">
        <v>33233</v>
      </c>
      <c r="AA5" s="12">
        <v>33334</v>
      </c>
      <c r="AB5" s="12">
        <v>33422</v>
      </c>
      <c r="AC5" s="12">
        <v>33529</v>
      </c>
      <c r="AD5" s="12">
        <v>33599</v>
      </c>
      <c r="AE5" s="12">
        <v>33644</v>
      </c>
      <c r="AF5" s="12">
        <v>33751</v>
      </c>
      <c r="AG5" s="12"/>
      <c r="AI5" s="12">
        <f>MAX(C5:AG5)-B5</f>
        <v>2825</v>
      </c>
    </row>
  </sheetData>
  <phoneticPr fontId="22" type="noConversion"/>
  <conditionalFormatting sqref="B6:C6 E6:AG6">
    <cfRule type="cellIs" dxfId="3485" priority="1" stopIfTrue="1" operator="greaterThan">
      <formula>17</formula>
    </cfRule>
    <cfRule type="cellIs" dxfId="3484" priority="2" stopIfTrue="1" operator="between">
      <formula>10</formula>
      <formula>15</formula>
    </cfRule>
    <cfRule type="cellIs" dxfId="3483" priority="3" stopIfTrue="1" operator="between">
      <formula>15</formula>
      <formula>17</formula>
    </cfRule>
  </conditionalFormatting>
  <conditionalFormatting sqref="B4:AG4">
    <cfRule type="cellIs" dxfId="3482" priority="4" stopIfTrue="1" operator="greaterThan">
      <formula>50</formula>
    </cfRule>
    <cfRule type="cellIs" dxfId="3481" priority="5" stopIfTrue="1" operator="between">
      <formula>25</formula>
      <formula>35</formula>
    </cfRule>
    <cfRule type="cellIs" dxfId="3480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15</v>
      </c>
      <c r="C3" s="14">
        <v>15</v>
      </c>
      <c r="D3" s="14">
        <v>5.2279999999999998</v>
      </c>
      <c r="E3" s="14">
        <v>14.689</v>
      </c>
      <c r="F3" s="14">
        <v>15</v>
      </c>
      <c r="G3" s="14">
        <v>15</v>
      </c>
      <c r="H3" s="14">
        <v>15</v>
      </c>
      <c r="I3" s="14">
        <v>15</v>
      </c>
      <c r="J3" s="14">
        <v>5.1779999999999999</v>
      </c>
      <c r="K3" s="14">
        <v>15</v>
      </c>
      <c r="L3" s="14">
        <v>5.3460000000000001</v>
      </c>
      <c r="M3" s="14">
        <v>15</v>
      </c>
      <c r="N3" s="14">
        <v>15</v>
      </c>
      <c r="O3" s="14">
        <v>15</v>
      </c>
      <c r="P3" s="14">
        <v>15</v>
      </c>
      <c r="Q3" s="14">
        <v>15</v>
      </c>
      <c r="R3" s="14">
        <v>15</v>
      </c>
      <c r="S3" s="14">
        <v>13.875</v>
      </c>
      <c r="T3" s="14">
        <v>14.388</v>
      </c>
      <c r="U3" s="14">
        <v>15</v>
      </c>
      <c r="V3" s="14">
        <v>15</v>
      </c>
      <c r="W3" s="14">
        <v>10.888</v>
      </c>
      <c r="X3" s="14">
        <v>6.1550000000000002</v>
      </c>
      <c r="Y3" s="14">
        <v>15</v>
      </c>
      <c r="Z3" s="14">
        <v>15</v>
      </c>
      <c r="AA3" s="14">
        <v>15</v>
      </c>
      <c r="AB3" s="14">
        <v>14.839</v>
      </c>
      <c r="AC3" s="14">
        <v>15</v>
      </c>
      <c r="AD3" s="14">
        <v>15</v>
      </c>
      <c r="AE3" s="14">
        <v>15</v>
      </c>
      <c r="AF3" s="14">
        <v>15</v>
      </c>
      <c r="AG3" s="14">
        <v>15</v>
      </c>
      <c r="AH3" s="14"/>
      <c r="AI3" s="14"/>
    </row>
    <row r="4" spans="1:40" s="7" customFormat="1" x14ac:dyDescent="0.25">
      <c r="A4" s="15" t="s">
        <v>17</v>
      </c>
      <c r="B4" s="18">
        <v>106.7</v>
      </c>
      <c r="C4" s="18">
        <v>109.2</v>
      </c>
      <c r="D4" s="18">
        <v>25.6</v>
      </c>
      <c r="E4" s="18">
        <v>122.4</v>
      </c>
      <c r="F4" s="18">
        <v>67.900000000000006</v>
      </c>
      <c r="G4" s="18">
        <v>86.3</v>
      </c>
      <c r="H4" s="18">
        <v>86.6</v>
      </c>
      <c r="I4" s="18">
        <v>60.8</v>
      </c>
      <c r="J4" s="18">
        <v>23.4</v>
      </c>
      <c r="K4" s="18">
        <v>36.5</v>
      </c>
      <c r="L4" s="18">
        <v>26.4</v>
      </c>
      <c r="M4" s="18">
        <v>44.6</v>
      </c>
      <c r="N4" s="18">
        <v>80.5</v>
      </c>
      <c r="O4" s="18">
        <v>78.8</v>
      </c>
      <c r="P4" s="18">
        <v>77.599999999999994</v>
      </c>
      <c r="Q4" s="18">
        <v>117.3</v>
      </c>
      <c r="R4" s="18">
        <v>117.1</v>
      </c>
      <c r="S4" s="18">
        <v>117</v>
      </c>
      <c r="T4" s="18">
        <v>116</v>
      </c>
      <c r="U4" s="18">
        <v>95.2</v>
      </c>
      <c r="V4" s="18">
        <v>39.700000000000003</v>
      </c>
      <c r="W4" s="18">
        <v>53</v>
      </c>
      <c r="X4" s="18">
        <v>29</v>
      </c>
      <c r="Y4" s="18">
        <v>78</v>
      </c>
      <c r="Z4" s="18">
        <v>90.9</v>
      </c>
      <c r="AA4" s="18">
        <v>101.4</v>
      </c>
      <c r="AB4" s="18">
        <v>37.200000000000003</v>
      </c>
      <c r="AC4" s="18">
        <v>79</v>
      </c>
      <c r="AD4" s="18">
        <v>66.3</v>
      </c>
      <c r="AE4" s="18">
        <v>62.4</v>
      </c>
      <c r="AF4" s="18">
        <v>32.1</v>
      </c>
      <c r="AG4" s="18">
        <v>86.1</v>
      </c>
      <c r="AH4" s="18"/>
      <c r="AI4" s="18">
        <f>SUM(C4:AG4)</f>
        <v>2244.3000000000002</v>
      </c>
      <c r="AJ4" s="16">
        <f>AVERAGE(C4:AG4)</f>
        <v>72.396774193548396</v>
      </c>
      <c r="AK4" s="17"/>
    </row>
    <row r="5" spans="1:40" x14ac:dyDescent="0.25">
      <c r="A5" s="13" t="s">
        <v>23</v>
      </c>
      <c r="B5" s="12">
        <v>33751</v>
      </c>
      <c r="C5">
        <v>33860</v>
      </c>
      <c r="D5">
        <v>33886</v>
      </c>
      <c r="E5">
        <v>34008</v>
      </c>
      <c r="F5" s="12">
        <v>34076</v>
      </c>
      <c r="G5" s="12">
        <v>34162</v>
      </c>
      <c r="H5" s="12">
        <v>34249</v>
      </c>
      <c r="I5" s="12">
        <v>34310</v>
      </c>
      <c r="J5" s="12">
        <v>34333</v>
      </c>
      <c r="K5" s="12">
        <v>34370</v>
      </c>
      <c r="L5" s="12">
        <v>34396</v>
      </c>
      <c r="M5" s="12">
        <v>34441</v>
      </c>
      <c r="N5" s="12">
        <v>34521</v>
      </c>
      <c r="O5" s="12">
        <v>34600</v>
      </c>
      <c r="P5" s="12">
        <v>34678</v>
      </c>
      <c r="Q5" s="12">
        <v>34795</v>
      </c>
      <c r="R5" s="12">
        <v>34912</v>
      </c>
      <c r="S5" s="12">
        <v>35029</v>
      </c>
      <c r="T5" s="12">
        <v>35145</v>
      </c>
      <c r="U5" s="12">
        <v>35241</v>
      </c>
      <c r="V5" s="12">
        <v>35280</v>
      </c>
      <c r="W5" s="12">
        <v>35332</v>
      </c>
      <c r="X5" s="12">
        <v>35362</v>
      </c>
      <c r="Y5" s="12">
        <v>35440</v>
      </c>
      <c r="Z5" s="12">
        <v>35531</v>
      </c>
      <c r="AA5" s="12">
        <v>35632</v>
      </c>
      <c r="AB5" s="12">
        <v>35669</v>
      </c>
      <c r="AC5" s="12">
        <v>35748</v>
      </c>
      <c r="AD5" s="12">
        <v>35815</v>
      </c>
      <c r="AE5" s="12">
        <v>35877</v>
      </c>
      <c r="AF5" s="12">
        <v>35909</v>
      </c>
      <c r="AG5" s="12">
        <v>35995</v>
      </c>
      <c r="AI5" s="12">
        <f>MAX(C5:AG5)-B5</f>
        <v>2244</v>
      </c>
    </row>
  </sheetData>
  <phoneticPr fontId="22" type="noConversion"/>
  <conditionalFormatting sqref="B6:C6 E6:AG6">
    <cfRule type="cellIs" dxfId="3479" priority="1" stopIfTrue="1" operator="greaterThan">
      <formula>17</formula>
    </cfRule>
    <cfRule type="cellIs" dxfId="3478" priority="2" stopIfTrue="1" operator="between">
      <formula>10</formula>
      <formula>15</formula>
    </cfRule>
    <cfRule type="cellIs" dxfId="3477" priority="3" stopIfTrue="1" operator="between">
      <formula>15</formula>
      <formula>17</formula>
    </cfRule>
  </conditionalFormatting>
  <conditionalFormatting sqref="B4:AG4">
    <cfRule type="cellIs" dxfId="3476" priority="4" stopIfTrue="1" operator="greaterThan">
      <formula>50</formula>
    </cfRule>
    <cfRule type="cellIs" dxfId="3475" priority="5" stopIfTrue="1" operator="between">
      <formula>25</formula>
      <formula>35</formula>
    </cfRule>
    <cfRule type="cellIs" dxfId="3474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15</v>
      </c>
      <c r="C3" s="14">
        <v>15</v>
      </c>
      <c r="D3" s="14">
        <v>15</v>
      </c>
      <c r="E3" s="14">
        <v>15</v>
      </c>
      <c r="F3" s="14">
        <v>15</v>
      </c>
      <c r="G3" s="14">
        <v>15</v>
      </c>
      <c r="H3" s="14">
        <v>15</v>
      </c>
      <c r="I3" s="14">
        <v>15</v>
      </c>
      <c r="J3" s="14">
        <v>15</v>
      </c>
      <c r="K3" s="14">
        <v>15</v>
      </c>
      <c r="L3" s="14">
        <v>15</v>
      </c>
      <c r="M3" s="14">
        <v>14.577999999999999</v>
      </c>
      <c r="N3" s="14">
        <v>15</v>
      </c>
      <c r="O3" s="14">
        <v>15</v>
      </c>
      <c r="P3" s="14">
        <v>15</v>
      </c>
      <c r="Q3" s="14">
        <v>15</v>
      </c>
      <c r="R3" s="14">
        <v>15</v>
      </c>
      <c r="S3" s="14">
        <v>15</v>
      </c>
      <c r="T3" s="14">
        <v>15</v>
      </c>
      <c r="U3" s="14">
        <v>15</v>
      </c>
      <c r="V3" s="14">
        <v>15</v>
      </c>
      <c r="W3" s="14">
        <v>15</v>
      </c>
      <c r="X3" s="14">
        <v>15</v>
      </c>
      <c r="Y3" s="14">
        <v>15</v>
      </c>
      <c r="Z3" s="14">
        <v>15</v>
      </c>
      <c r="AA3" s="14">
        <v>11.571</v>
      </c>
      <c r="AB3" s="14">
        <v>4.9489999999999998</v>
      </c>
      <c r="AC3" s="14">
        <v>15</v>
      </c>
      <c r="AD3" s="14">
        <v>15</v>
      </c>
      <c r="AE3" s="14">
        <v>15</v>
      </c>
      <c r="AF3" s="14">
        <v>15</v>
      </c>
      <c r="AG3" s="14">
        <v>15</v>
      </c>
      <c r="AH3" s="14"/>
      <c r="AI3" s="14"/>
    </row>
    <row r="4" spans="1:40" s="7" customFormat="1" x14ac:dyDescent="0.25">
      <c r="A4" s="15" t="s">
        <v>17</v>
      </c>
      <c r="B4" s="18">
        <v>86.1</v>
      </c>
      <c r="C4" s="18">
        <v>89.3</v>
      </c>
      <c r="D4" s="18">
        <v>62</v>
      </c>
      <c r="E4" s="18">
        <v>61.7</v>
      </c>
      <c r="F4" s="18">
        <v>72.2</v>
      </c>
      <c r="G4" s="18">
        <v>70.7</v>
      </c>
      <c r="H4" s="18">
        <v>80.900000000000006</v>
      </c>
      <c r="I4" s="18">
        <v>67.8</v>
      </c>
      <c r="J4" s="18">
        <v>103.5</v>
      </c>
      <c r="K4" s="18">
        <v>94.2</v>
      </c>
      <c r="L4" s="18">
        <v>74.599999999999994</v>
      </c>
      <c r="M4" s="18">
        <v>25.9</v>
      </c>
      <c r="N4" s="18">
        <v>82.3</v>
      </c>
      <c r="O4" s="18">
        <v>64.7</v>
      </c>
      <c r="P4" s="18">
        <v>71.2</v>
      </c>
      <c r="Q4" s="18">
        <v>46.2</v>
      </c>
      <c r="R4" s="18">
        <v>71.099999999999994</v>
      </c>
      <c r="S4" s="18">
        <v>100.9</v>
      </c>
      <c r="T4" s="18">
        <v>113</v>
      </c>
      <c r="U4" s="18">
        <v>81.3</v>
      </c>
      <c r="V4" s="18">
        <v>77.400000000000006</v>
      </c>
      <c r="W4" s="18">
        <v>86.3</v>
      </c>
      <c r="X4" s="18">
        <v>102.6</v>
      </c>
      <c r="Y4" s="18">
        <v>40.700000000000003</v>
      </c>
      <c r="Z4" s="18">
        <v>86.4</v>
      </c>
      <c r="AA4" s="18">
        <v>45.4</v>
      </c>
      <c r="AB4" s="18">
        <v>18.100000000000001</v>
      </c>
      <c r="AC4" s="18">
        <v>62.6</v>
      </c>
      <c r="AD4" s="18">
        <v>89.7</v>
      </c>
      <c r="AE4" s="18">
        <v>52.1</v>
      </c>
      <c r="AF4" s="18">
        <v>88.9</v>
      </c>
      <c r="AG4" s="18">
        <v>44.8</v>
      </c>
      <c r="AH4" s="18"/>
      <c r="AI4" s="18">
        <f>SUM(C4:AG4)</f>
        <v>2228.5000000000005</v>
      </c>
      <c r="AJ4" s="16">
        <f>AVERAGE(C4:AG4)</f>
        <v>71.887096774193566</v>
      </c>
      <c r="AK4" s="17"/>
    </row>
    <row r="5" spans="1:40" x14ac:dyDescent="0.25">
      <c r="A5" s="13" t="s">
        <v>23</v>
      </c>
      <c r="B5" s="12">
        <v>35995</v>
      </c>
      <c r="C5">
        <v>36085</v>
      </c>
      <c r="D5">
        <v>36147</v>
      </c>
      <c r="E5">
        <v>36208</v>
      </c>
      <c r="F5" s="12">
        <v>36281</v>
      </c>
      <c r="G5" s="12">
        <v>36352</v>
      </c>
      <c r="H5" s="12">
        <v>36432</v>
      </c>
      <c r="I5" s="12">
        <v>36500</v>
      </c>
      <c r="J5" s="12">
        <v>36604</v>
      </c>
      <c r="K5" s="12">
        <v>36698</v>
      </c>
      <c r="L5" s="12">
        <v>36773</v>
      </c>
      <c r="M5" s="12">
        <v>36799</v>
      </c>
      <c r="N5" s="12">
        <v>36881</v>
      </c>
      <c r="O5" s="12">
        <v>36946</v>
      </c>
      <c r="P5" s="12">
        <v>37017</v>
      </c>
      <c r="Q5" s="12">
        <v>37064</v>
      </c>
      <c r="R5" s="12">
        <v>37135</v>
      </c>
      <c r="S5" s="12">
        <v>37236</v>
      </c>
      <c r="T5" s="12">
        <v>37349</v>
      </c>
      <c r="U5" s="12">
        <v>37430</v>
      </c>
      <c r="V5" s="12">
        <v>37507</v>
      </c>
      <c r="W5" s="12">
        <v>37594</v>
      </c>
      <c r="X5" s="12">
        <v>37696</v>
      </c>
      <c r="Y5" s="12">
        <v>37737</v>
      </c>
      <c r="Z5" s="12">
        <v>37824</v>
      </c>
      <c r="AA5" s="12">
        <v>37869</v>
      </c>
      <c r="AB5" s="12">
        <v>37887</v>
      </c>
      <c r="AC5" s="12">
        <v>37950</v>
      </c>
      <c r="AD5" s="12">
        <v>38040</v>
      </c>
      <c r="AE5" s="12">
        <v>38092</v>
      </c>
      <c r="AF5" s="12">
        <v>38181</v>
      </c>
      <c r="AG5" s="12">
        <v>38226</v>
      </c>
      <c r="AI5" s="12">
        <f>MAX(C5:AG5)-B5</f>
        <v>2231</v>
      </c>
    </row>
  </sheetData>
  <phoneticPr fontId="22" type="noConversion"/>
  <conditionalFormatting sqref="B6:C6 E6:AG6">
    <cfRule type="cellIs" dxfId="3473" priority="1" stopIfTrue="1" operator="greaterThan">
      <formula>17</formula>
    </cfRule>
    <cfRule type="cellIs" dxfId="3472" priority="2" stopIfTrue="1" operator="between">
      <formula>10</formula>
      <formula>15</formula>
    </cfRule>
    <cfRule type="cellIs" dxfId="3471" priority="3" stopIfTrue="1" operator="between">
      <formula>15</formula>
      <formula>17</formula>
    </cfRule>
  </conditionalFormatting>
  <conditionalFormatting sqref="B4:AG4">
    <cfRule type="cellIs" dxfId="3470" priority="4" stopIfTrue="1" operator="greaterThan">
      <formula>50</formula>
    </cfRule>
    <cfRule type="cellIs" dxfId="3469" priority="5" stopIfTrue="1" operator="between">
      <formula>25</formula>
      <formula>35</formula>
    </cfRule>
    <cfRule type="cellIs" dxfId="3468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15</v>
      </c>
      <c r="C3" s="14">
        <v>15</v>
      </c>
      <c r="D3" s="14">
        <v>15</v>
      </c>
      <c r="E3" s="14">
        <v>15</v>
      </c>
      <c r="F3" s="14">
        <v>15</v>
      </c>
      <c r="G3" s="14">
        <v>15</v>
      </c>
      <c r="H3" s="14">
        <v>13.368</v>
      </c>
      <c r="I3" s="14">
        <v>14.946</v>
      </c>
      <c r="J3" s="14">
        <v>13.935</v>
      </c>
      <c r="K3" s="14">
        <v>15</v>
      </c>
      <c r="L3" s="14">
        <v>15</v>
      </c>
      <c r="M3" s="14">
        <v>15</v>
      </c>
      <c r="N3" s="14">
        <v>15</v>
      </c>
      <c r="O3" s="14">
        <v>15</v>
      </c>
      <c r="P3" s="14">
        <v>15</v>
      </c>
      <c r="Q3" s="14">
        <v>15</v>
      </c>
      <c r="R3" s="14">
        <v>13.08</v>
      </c>
      <c r="S3" s="14">
        <v>15</v>
      </c>
      <c r="T3" s="14">
        <v>10.851000000000001</v>
      </c>
      <c r="U3" s="14">
        <v>14.945</v>
      </c>
      <c r="V3" s="14">
        <v>14.025</v>
      </c>
      <c r="W3" s="14">
        <v>15</v>
      </c>
      <c r="X3" s="14">
        <v>15</v>
      </c>
      <c r="Y3" s="14">
        <v>13.704000000000001</v>
      </c>
      <c r="Z3" s="14">
        <v>12.925000000000001</v>
      </c>
      <c r="AA3" s="14">
        <v>15</v>
      </c>
      <c r="AB3" s="14">
        <v>13.090999999999999</v>
      </c>
      <c r="AC3" s="14">
        <v>12.885999999999999</v>
      </c>
      <c r="AD3" s="14">
        <v>13.137</v>
      </c>
      <c r="AE3" s="14">
        <v>15</v>
      </c>
      <c r="AF3" s="14">
        <v>3.464</v>
      </c>
      <c r="AG3" s="14"/>
      <c r="AH3" s="14"/>
      <c r="AI3" s="14"/>
    </row>
    <row r="4" spans="1:40" s="7" customFormat="1" x14ac:dyDescent="0.25">
      <c r="A4" s="15" t="s">
        <v>17</v>
      </c>
      <c r="B4" s="18">
        <v>44.8</v>
      </c>
      <c r="C4" s="18">
        <v>70</v>
      </c>
      <c r="D4" s="18">
        <v>98.9</v>
      </c>
      <c r="E4" s="18">
        <v>59.3</v>
      </c>
      <c r="F4" s="18">
        <v>83.5</v>
      </c>
      <c r="G4" s="18">
        <v>47.5</v>
      </c>
      <c r="H4" s="18">
        <v>96</v>
      </c>
      <c r="I4" s="18">
        <v>92.8</v>
      </c>
      <c r="J4" s="18">
        <v>88.8</v>
      </c>
      <c r="K4" s="18">
        <v>54.4</v>
      </c>
      <c r="L4" s="18">
        <v>82.2</v>
      </c>
      <c r="M4" s="18">
        <v>80.7</v>
      </c>
      <c r="N4" s="18">
        <v>55.4</v>
      </c>
      <c r="O4" s="18">
        <v>75.400000000000006</v>
      </c>
      <c r="P4" s="18">
        <v>98.7</v>
      </c>
      <c r="Q4" s="18">
        <v>84.3</v>
      </c>
      <c r="R4" s="18">
        <v>93.7</v>
      </c>
      <c r="S4" s="18">
        <v>58.6</v>
      </c>
      <c r="T4" s="18">
        <v>39.200000000000003</v>
      </c>
      <c r="U4" s="18">
        <v>53.4</v>
      </c>
      <c r="V4" s="18">
        <v>79.3</v>
      </c>
      <c r="W4" s="18">
        <v>62.4</v>
      </c>
      <c r="X4" s="18">
        <v>65.7</v>
      </c>
      <c r="Y4" s="18">
        <v>94.5</v>
      </c>
      <c r="Z4" s="18">
        <v>55</v>
      </c>
      <c r="AA4" s="18">
        <v>68.3</v>
      </c>
      <c r="AB4" s="18">
        <v>87.8</v>
      </c>
      <c r="AC4" s="18">
        <v>87.6</v>
      </c>
      <c r="AD4" s="18">
        <v>84.4</v>
      </c>
      <c r="AE4" s="18">
        <v>68.5</v>
      </c>
      <c r="AF4" s="18">
        <v>20.8</v>
      </c>
      <c r="AG4" s="18"/>
      <c r="AH4" s="18"/>
      <c r="AI4" s="18">
        <f>SUM(C4:AG4)</f>
        <v>2187.1</v>
      </c>
      <c r="AJ4" s="16">
        <f>AVERAGE(C4:AG4)</f>
        <v>72.903333333333336</v>
      </c>
      <c r="AK4" s="17"/>
    </row>
    <row r="5" spans="1:40" x14ac:dyDescent="0.25">
      <c r="A5" s="13" t="s">
        <v>23</v>
      </c>
      <c r="B5" s="12">
        <v>38226</v>
      </c>
      <c r="C5">
        <v>38296</v>
      </c>
      <c r="D5">
        <v>38395</v>
      </c>
      <c r="E5">
        <v>38454</v>
      </c>
      <c r="F5" s="12">
        <v>38537</v>
      </c>
      <c r="G5" s="12">
        <v>38585</v>
      </c>
      <c r="H5" s="12">
        <v>38681</v>
      </c>
      <c r="I5" s="12">
        <v>38774</v>
      </c>
      <c r="J5" s="12">
        <v>38863</v>
      </c>
      <c r="K5" s="12">
        <v>38917</v>
      </c>
      <c r="L5" s="12">
        <v>39000</v>
      </c>
      <c r="M5" s="12">
        <v>39080</v>
      </c>
      <c r="N5" s="12">
        <v>39136</v>
      </c>
      <c r="O5" s="12">
        <v>39211</v>
      </c>
      <c r="P5" s="12">
        <v>39310</v>
      </c>
      <c r="Q5" s="12">
        <v>39394</v>
      </c>
      <c r="R5" s="12">
        <v>39488</v>
      </c>
      <c r="S5" s="12">
        <v>39547</v>
      </c>
      <c r="T5" s="12">
        <v>39586</v>
      </c>
      <c r="U5" s="12">
        <v>39639</v>
      </c>
      <c r="V5" s="12">
        <v>39719</v>
      </c>
      <c r="W5" s="12">
        <v>39781</v>
      </c>
      <c r="X5" s="12">
        <v>39847</v>
      </c>
      <c r="Y5" s="12">
        <v>39941</v>
      </c>
      <c r="Z5" s="12">
        <v>39996</v>
      </c>
      <c r="AA5" s="12">
        <v>40065</v>
      </c>
      <c r="AB5" s="12">
        <v>40153</v>
      </c>
      <c r="AC5" s="12">
        <v>40240</v>
      </c>
      <c r="AD5" s="12">
        <v>40325</v>
      </c>
      <c r="AE5" s="12">
        <v>40393</v>
      </c>
      <c r="AF5" s="12">
        <v>40414</v>
      </c>
      <c r="AG5" s="12"/>
      <c r="AI5" s="12">
        <f>MAX(C5:AG5)-B5</f>
        <v>2188</v>
      </c>
    </row>
  </sheetData>
  <phoneticPr fontId="22" type="noConversion"/>
  <conditionalFormatting sqref="B6:C6 E6:AG6">
    <cfRule type="cellIs" dxfId="3467" priority="1" stopIfTrue="1" operator="greaterThan">
      <formula>17</formula>
    </cfRule>
    <cfRule type="cellIs" dxfId="3466" priority="2" stopIfTrue="1" operator="between">
      <formula>10</formula>
      <formula>15</formula>
    </cfRule>
    <cfRule type="cellIs" dxfId="3465" priority="3" stopIfTrue="1" operator="between">
      <formula>15</formula>
      <formula>17</formula>
    </cfRule>
  </conditionalFormatting>
  <conditionalFormatting sqref="B4:AG4">
    <cfRule type="cellIs" dxfId="3464" priority="4" stopIfTrue="1" operator="greaterThan">
      <formula>50</formula>
    </cfRule>
    <cfRule type="cellIs" dxfId="3463" priority="5" stopIfTrue="1" operator="between">
      <formula>25</formula>
      <formula>35</formula>
    </cfRule>
    <cfRule type="cellIs" dxfId="3462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3.464</v>
      </c>
      <c r="C3" s="14">
        <v>15</v>
      </c>
      <c r="D3" s="14">
        <v>15</v>
      </c>
      <c r="E3" s="14">
        <v>14.939</v>
      </c>
      <c r="F3" s="14">
        <v>14.679</v>
      </c>
      <c r="G3" s="14">
        <v>13.384</v>
      </c>
      <c r="H3" s="14">
        <v>12.61</v>
      </c>
      <c r="I3" s="14">
        <v>13.725</v>
      </c>
      <c r="J3" s="14">
        <v>15</v>
      </c>
      <c r="K3" s="14">
        <v>15</v>
      </c>
      <c r="L3" s="14">
        <v>15</v>
      </c>
      <c r="M3" s="14">
        <v>15</v>
      </c>
      <c r="N3" s="14">
        <v>15</v>
      </c>
      <c r="O3" s="14">
        <v>4.5650000000000004</v>
      </c>
      <c r="P3" s="14">
        <v>13.212</v>
      </c>
      <c r="Q3" s="14">
        <v>14.308</v>
      </c>
      <c r="R3" s="14">
        <v>5.0410000000000004</v>
      </c>
      <c r="S3" s="14">
        <v>15</v>
      </c>
      <c r="T3" s="14">
        <v>11.747</v>
      </c>
      <c r="U3" s="14">
        <v>11.667</v>
      </c>
      <c r="V3" s="14">
        <v>14.103</v>
      </c>
      <c r="W3" s="14">
        <v>15</v>
      </c>
      <c r="X3" s="14">
        <v>12.786</v>
      </c>
      <c r="Y3" s="14">
        <v>14.603999999999999</v>
      </c>
      <c r="Z3" s="14">
        <v>11.798</v>
      </c>
      <c r="AA3" s="14">
        <v>15</v>
      </c>
      <c r="AB3" s="14">
        <v>10.6</v>
      </c>
      <c r="AC3" s="14">
        <v>3.6469999999999998</v>
      </c>
      <c r="AD3" s="14">
        <v>10.78</v>
      </c>
      <c r="AE3" s="14">
        <v>10.776999999999999</v>
      </c>
      <c r="AF3" s="14">
        <v>13.521000000000001</v>
      </c>
      <c r="AG3" s="14">
        <v>10.698</v>
      </c>
      <c r="AH3" s="14"/>
      <c r="AI3" s="14"/>
    </row>
    <row r="4" spans="1:40" s="7" customFormat="1" x14ac:dyDescent="0.25">
      <c r="A4" s="15" t="s">
        <v>17</v>
      </c>
      <c r="B4" s="18">
        <v>20.8</v>
      </c>
      <c r="C4" s="18">
        <v>64.5</v>
      </c>
      <c r="D4" s="18">
        <v>72.2</v>
      </c>
      <c r="E4" s="18">
        <v>67.3</v>
      </c>
      <c r="F4" s="18">
        <v>67.5</v>
      </c>
      <c r="G4" s="18">
        <v>58.6</v>
      </c>
      <c r="H4" s="18">
        <v>73.8</v>
      </c>
      <c r="I4" s="18">
        <v>35.4</v>
      </c>
      <c r="J4" s="18">
        <v>50.1</v>
      </c>
      <c r="K4" s="18">
        <v>65.900000000000006</v>
      </c>
      <c r="L4" s="18">
        <v>48.8</v>
      </c>
      <c r="M4" s="18">
        <v>28.1</v>
      </c>
      <c r="N4" s="18">
        <v>35.5</v>
      </c>
      <c r="O4" s="18">
        <v>15.1</v>
      </c>
      <c r="P4" s="18">
        <v>64.3</v>
      </c>
      <c r="Q4" s="18">
        <v>39.1</v>
      </c>
      <c r="R4" s="18">
        <v>19</v>
      </c>
      <c r="S4" s="18">
        <v>51.3</v>
      </c>
      <c r="T4" s="18">
        <v>71.5</v>
      </c>
      <c r="U4" s="18">
        <v>69.8</v>
      </c>
      <c r="V4" s="18">
        <v>49.5</v>
      </c>
      <c r="W4" s="18">
        <v>41</v>
      </c>
      <c r="X4" s="18">
        <v>23.4</v>
      </c>
      <c r="Y4" s="18">
        <v>61.4</v>
      </c>
      <c r="Z4" s="18">
        <v>69.599999999999994</v>
      </c>
      <c r="AA4" s="18">
        <v>23.4</v>
      </c>
      <c r="AB4" s="18">
        <v>29.3</v>
      </c>
      <c r="AC4" s="18">
        <v>15.2</v>
      </c>
      <c r="AD4" s="18">
        <v>61.9</v>
      </c>
      <c r="AE4" s="18">
        <v>63</v>
      </c>
      <c r="AF4" s="18">
        <v>49.1</v>
      </c>
      <c r="AG4" s="18">
        <v>61.6</v>
      </c>
      <c r="AH4" s="18"/>
      <c r="AI4" s="18">
        <f>SUM(C4:AG4)</f>
        <v>1546.2</v>
      </c>
      <c r="AJ4" s="16">
        <f>AVERAGE(C4:AG4)</f>
        <v>49.877419354838715</v>
      </c>
      <c r="AK4" s="17"/>
    </row>
    <row r="5" spans="1:40" x14ac:dyDescent="0.25">
      <c r="A5" s="13" t="s">
        <v>23</v>
      </c>
      <c r="B5" s="12">
        <v>40414</v>
      </c>
      <c r="C5">
        <v>40479</v>
      </c>
      <c r="D5">
        <v>40551</v>
      </c>
      <c r="E5">
        <v>40618</v>
      </c>
      <c r="F5" s="12">
        <v>40686</v>
      </c>
      <c r="G5" s="12">
        <v>40744</v>
      </c>
      <c r="H5" s="12">
        <v>40818</v>
      </c>
      <c r="I5" s="12">
        <v>40854</v>
      </c>
      <c r="J5" s="12">
        <v>40904</v>
      </c>
      <c r="K5" s="12">
        <v>40970</v>
      </c>
      <c r="L5" s="12">
        <v>41018</v>
      </c>
      <c r="M5" s="12">
        <v>41047</v>
      </c>
      <c r="N5" s="12">
        <v>41082</v>
      </c>
      <c r="O5" s="12">
        <v>41097</v>
      </c>
      <c r="P5" s="12">
        <v>41162</v>
      </c>
      <c r="Q5" s="12">
        <v>41201</v>
      </c>
      <c r="R5" s="12">
        <v>41220</v>
      </c>
      <c r="S5" s="12">
        <v>41271</v>
      </c>
      <c r="T5" s="12">
        <v>41343</v>
      </c>
      <c r="U5" s="12">
        <v>41412</v>
      </c>
      <c r="V5" s="12">
        <v>41462</v>
      </c>
      <c r="W5" s="12">
        <v>41503</v>
      </c>
      <c r="X5" s="12">
        <v>41526</v>
      </c>
      <c r="Y5" s="12">
        <v>41588</v>
      </c>
      <c r="Z5" s="12">
        <v>41658</v>
      </c>
      <c r="AA5" s="12">
        <v>41681</v>
      </c>
      <c r="AB5" s="12">
        <v>41710</v>
      </c>
      <c r="AC5" s="12">
        <v>41726</v>
      </c>
      <c r="AD5" s="12">
        <v>41788</v>
      </c>
      <c r="AE5" s="12">
        <v>41851</v>
      </c>
      <c r="AF5" s="12">
        <v>41900</v>
      </c>
      <c r="AG5" s="12">
        <v>41961</v>
      </c>
      <c r="AI5" s="12">
        <f>MAX(C5:AG5)-B5</f>
        <v>1547</v>
      </c>
    </row>
  </sheetData>
  <phoneticPr fontId="22" type="noConversion"/>
  <conditionalFormatting sqref="B6:C6 E6:AG6">
    <cfRule type="cellIs" dxfId="3461" priority="1" stopIfTrue="1" operator="greaterThan">
      <formula>17</formula>
    </cfRule>
    <cfRule type="cellIs" dxfId="3460" priority="2" stopIfTrue="1" operator="between">
      <formula>10</formula>
      <formula>15</formula>
    </cfRule>
    <cfRule type="cellIs" dxfId="3459" priority="3" stopIfTrue="1" operator="between">
      <formula>15</formula>
      <formula>17</formula>
    </cfRule>
  </conditionalFormatting>
  <conditionalFormatting sqref="B4:AG4">
    <cfRule type="cellIs" dxfId="3458" priority="4" stopIfTrue="1" operator="greaterThan">
      <formula>50</formula>
    </cfRule>
    <cfRule type="cellIs" dxfId="3457" priority="5" stopIfTrue="1" operator="between">
      <formula>25</formula>
      <formula>35</formula>
    </cfRule>
    <cfRule type="cellIs" dxfId="3456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10.698</v>
      </c>
      <c r="C3" s="14">
        <v>11.403</v>
      </c>
      <c r="D3" s="14">
        <v>10.72</v>
      </c>
      <c r="E3" s="14">
        <v>14.927</v>
      </c>
      <c r="F3" s="14">
        <v>11.061999999999999</v>
      </c>
      <c r="G3" s="14">
        <v>1.006</v>
      </c>
      <c r="H3" s="14">
        <v>10.943</v>
      </c>
      <c r="I3" s="14">
        <v>11.907999999999999</v>
      </c>
      <c r="J3" s="14">
        <v>10.692</v>
      </c>
      <c r="K3" s="14">
        <v>9.3420000000000005</v>
      </c>
      <c r="L3" s="14">
        <v>2.6110000000000002</v>
      </c>
      <c r="M3" s="14">
        <v>5.5659999999999998</v>
      </c>
      <c r="N3" s="14">
        <v>12.228</v>
      </c>
      <c r="O3" s="14">
        <v>12.792999999999999</v>
      </c>
      <c r="P3" s="14">
        <v>3.915</v>
      </c>
      <c r="Q3" s="14">
        <v>7.7610000000000001</v>
      </c>
      <c r="R3" s="14">
        <v>11.750999999999999</v>
      </c>
      <c r="S3" s="14">
        <v>6.9880000000000004</v>
      </c>
      <c r="T3" s="14">
        <v>14.952</v>
      </c>
      <c r="U3" s="14">
        <v>10.205</v>
      </c>
      <c r="V3" s="14">
        <v>14.161</v>
      </c>
      <c r="W3" s="14">
        <v>11.382</v>
      </c>
      <c r="X3" s="14">
        <v>9.7490000000000006</v>
      </c>
      <c r="Y3" s="14">
        <v>9.0009999999999994</v>
      </c>
      <c r="Z3" s="14">
        <v>8.5269999999999992</v>
      </c>
      <c r="AA3" s="14">
        <v>1.9139999999999999</v>
      </c>
      <c r="AB3" s="14">
        <v>4.7699999999999996</v>
      </c>
      <c r="AC3" s="14">
        <v>12.323</v>
      </c>
      <c r="AD3" s="14">
        <v>2.8879999999999999</v>
      </c>
      <c r="AE3" s="14">
        <v>2.3050000000000002</v>
      </c>
      <c r="AF3" s="14">
        <v>9.2219999999999995</v>
      </c>
      <c r="AG3" s="14"/>
      <c r="AH3" s="14"/>
      <c r="AI3" s="14"/>
    </row>
    <row r="4" spans="1:40" s="7" customFormat="1" x14ac:dyDescent="0.25">
      <c r="A4" s="15" t="s">
        <v>17</v>
      </c>
      <c r="B4" s="18">
        <v>61.6</v>
      </c>
      <c r="C4" s="18">
        <v>60.8</v>
      </c>
      <c r="D4" s="18">
        <v>59.8</v>
      </c>
      <c r="E4" s="18">
        <v>41.8</v>
      </c>
      <c r="F4" s="18">
        <v>15.2</v>
      </c>
      <c r="G4" s="18">
        <v>4</v>
      </c>
      <c r="H4" s="18">
        <v>18.399999999999999</v>
      </c>
      <c r="I4" s="18">
        <v>51.4</v>
      </c>
      <c r="J4" s="18">
        <v>57.5</v>
      </c>
      <c r="K4" s="18">
        <v>24.4</v>
      </c>
      <c r="L4" s="18">
        <v>9.6999999999999993</v>
      </c>
      <c r="M4" s="18">
        <v>11.7</v>
      </c>
      <c r="N4" s="18">
        <v>14.6</v>
      </c>
      <c r="O4" s="18">
        <v>40.799999999999997</v>
      </c>
      <c r="P4" s="18">
        <v>14.8</v>
      </c>
      <c r="Q4" s="18">
        <v>11.4</v>
      </c>
      <c r="R4" s="18">
        <v>39.4</v>
      </c>
      <c r="S4" s="18">
        <v>16.3</v>
      </c>
      <c r="T4" s="18">
        <v>28.1</v>
      </c>
      <c r="U4" s="18">
        <v>46.3</v>
      </c>
      <c r="V4" s="18">
        <v>33.1</v>
      </c>
      <c r="W4" s="18">
        <v>34</v>
      </c>
      <c r="X4" s="18">
        <v>46.6</v>
      </c>
      <c r="Y4" s="18">
        <v>31</v>
      </c>
      <c r="Z4" s="18">
        <v>38.299999999999997</v>
      </c>
      <c r="AA4" s="18">
        <v>6.5</v>
      </c>
      <c r="AB4" s="18">
        <v>13.9</v>
      </c>
      <c r="AC4" s="18">
        <v>27.1</v>
      </c>
      <c r="AD4" s="18">
        <v>8.6999999999999993</v>
      </c>
      <c r="AE4" s="18">
        <v>6.3</v>
      </c>
      <c r="AF4" s="18">
        <v>20.6</v>
      </c>
      <c r="AG4" s="18"/>
      <c r="AH4" s="18"/>
      <c r="AI4" s="18">
        <f>SUM(C4:AG4)</f>
        <v>832.49999999999989</v>
      </c>
      <c r="AJ4" s="16">
        <f>AVERAGE(C4:AG4)</f>
        <v>27.749999999999996</v>
      </c>
      <c r="AK4" s="17"/>
    </row>
    <row r="5" spans="1:40" x14ac:dyDescent="0.25">
      <c r="A5" s="13" t="s">
        <v>23</v>
      </c>
      <c r="B5" s="12">
        <v>41961</v>
      </c>
      <c r="C5">
        <v>42022</v>
      </c>
      <c r="D5">
        <v>42082</v>
      </c>
      <c r="E5">
        <v>42124</v>
      </c>
      <c r="F5" s="12">
        <v>42139</v>
      </c>
      <c r="G5" s="12">
        <v>42143</v>
      </c>
      <c r="H5" s="12">
        <v>42162</v>
      </c>
      <c r="I5" s="12">
        <v>42213</v>
      </c>
      <c r="J5" s="12">
        <v>42271</v>
      </c>
      <c r="K5" s="12">
        <v>42295</v>
      </c>
      <c r="L5" s="12">
        <v>42305</v>
      </c>
      <c r="M5" s="12">
        <v>42317</v>
      </c>
      <c r="N5" s="12">
        <v>42331</v>
      </c>
      <c r="O5" s="12">
        <v>42372</v>
      </c>
      <c r="P5" s="12">
        <v>42387</v>
      </c>
      <c r="Q5" s="12">
        <v>42398</v>
      </c>
      <c r="R5" s="12">
        <v>42438</v>
      </c>
      <c r="S5" s="12">
        <v>42454</v>
      </c>
      <c r="T5" s="12">
        <v>42482</v>
      </c>
      <c r="U5" s="12">
        <v>42529</v>
      </c>
      <c r="V5" s="12">
        <v>42562</v>
      </c>
      <c r="W5" s="12">
        <v>42596</v>
      </c>
      <c r="X5" s="12">
        <v>42642</v>
      </c>
      <c r="Y5" s="12">
        <v>42674</v>
      </c>
      <c r="Z5" s="12">
        <v>42712</v>
      </c>
      <c r="AA5" s="12">
        <v>42718</v>
      </c>
      <c r="AB5" s="12">
        <v>42732</v>
      </c>
      <c r="AC5" s="12">
        <v>42759</v>
      </c>
      <c r="AD5" s="12">
        <v>42768</v>
      </c>
      <c r="AE5" s="12">
        <v>42775</v>
      </c>
      <c r="AF5" s="12">
        <v>42795</v>
      </c>
      <c r="AG5" s="12"/>
      <c r="AI5" s="12">
        <f>MAX(C5:AG5)-B5</f>
        <v>834</v>
      </c>
    </row>
  </sheetData>
  <phoneticPr fontId="22" type="noConversion"/>
  <conditionalFormatting sqref="B6:C6 E6:AG6">
    <cfRule type="cellIs" dxfId="3455" priority="1" stopIfTrue="1" operator="greaterThan">
      <formula>17</formula>
    </cfRule>
    <cfRule type="cellIs" dxfId="3454" priority="2" stopIfTrue="1" operator="between">
      <formula>10</formula>
      <formula>15</formula>
    </cfRule>
    <cfRule type="cellIs" dxfId="3453" priority="3" stopIfTrue="1" operator="between">
      <formula>15</formula>
      <formula>17</formula>
    </cfRule>
  </conditionalFormatting>
  <conditionalFormatting sqref="B4:AG4">
    <cfRule type="cellIs" dxfId="3452" priority="4" stopIfTrue="1" operator="greaterThan">
      <formula>50</formula>
    </cfRule>
    <cfRule type="cellIs" dxfId="3451" priority="5" stopIfTrue="1" operator="between">
      <formula>25</formula>
      <formula>35</formula>
    </cfRule>
    <cfRule type="cellIs" dxfId="3450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9.2219999999999995</v>
      </c>
      <c r="C3" s="14">
        <v>2.2130000000000001</v>
      </c>
      <c r="D3" s="14">
        <v>3.798</v>
      </c>
      <c r="E3" s="14">
        <v>2.359</v>
      </c>
      <c r="F3" s="14">
        <v>2.1749999999999998</v>
      </c>
      <c r="G3" s="14">
        <v>1.7869999999999999</v>
      </c>
      <c r="H3" s="14">
        <v>1.992</v>
      </c>
      <c r="I3" s="14">
        <v>1.411</v>
      </c>
      <c r="J3" s="14">
        <v>4.4729999999999999</v>
      </c>
      <c r="K3" s="14">
        <v>3.6850000000000001</v>
      </c>
      <c r="L3" s="14">
        <v>10.599</v>
      </c>
      <c r="M3" s="14">
        <v>10.836</v>
      </c>
      <c r="N3" s="14">
        <v>10.087</v>
      </c>
      <c r="O3" s="14">
        <v>9.7270000000000003</v>
      </c>
      <c r="P3" s="14">
        <v>4.1399999999999997</v>
      </c>
      <c r="Q3" s="14">
        <v>4.8970000000000002</v>
      </c>
      <c r="R3" s="14">
        <v>3.133</v>
      </c>
      <c r="S3" s="14">
        <v>1.3149999999999999</v>
      </c>
      <c r="T3" s="14">
        <v>1.032</v>
      </c>
      <c r="U3" s="14">
        <v>11.79</v>
      </c>
      <c r="V3" s="14">
        <v>10.34</v>
      </c>
      <c r="W3" s="14">
        <v>9.766</v>
      </c>
      <c r="X3" s="14">
        <v>9.4450000000000003</v>
      </c>
      <c r="Y3" s="14">
        <v>8.9849999999999994</v>
      </c>
      <c r="Z3" s="14">
        <v>9.08</v>
      </c>
      <c r="AA3" s="14">
        <v>10.406000000000001</v>
      </c>
      <c r="AB3" s="14">
        <v>11.138999999999999</v>
      </c>
      <c r="AC3" s="14">
        <v>2.7160000000000002</v>
      </c>
      <c r="AD3" s="14">
        <v>2.7160000000000002</v>
      </c>
      <c r="AE3" s="14">
        <v>2.7160000000000002</v>
      </c>
      <c r="AF3" s="14"/>
      <c r="AG3" s="14">
        <v>0.23499999999999999</v>
      </c>
      <c r="AH3" s="14"/>
      <c r="AI3" s="14"/>
    </row>
    <row r="4" spans="1:40" s="7" customFormat="1" x14ac:dyDescent="0.25">
      <c r="A4" s="15" t="s">
        <v>17</v>
      </c>
      <c r="B4" s="18">
        <v>20.6</v>
      </c>
      <c r="C4" s="18">
        <v>6.5</v>
      </c>
      <c r="D4" s="18">
        <v>11.3</v>
      </c>
      <c r="E4" s="18">
        <v>9.4</v>
      </c>
      <c r="F4" s="18">
        <v>7.5</v>
      </c>
      <c r="G4" s="18">
        <v>5.2</v>
      </c>
      <c r="H4" s="18">
        <v>7.1</v>
      </c>
      <c r="I4" s="18">
        <v>4.8</v>
      </c>
      <c r="J4" s="18">
        <v>11.6</v>
      </c>
      <c r="K4" s="18">
        <v>9.1999999999999993</v>
      </c>
      <c r="L4" s="18">
        <v>12.2</v>
      </c>
      <c r="M4" s="18">
        <v>27.2</v>
      </c>
      <c r="N4" s="18">
        <v>34.200000000000003</v>
      </c>
      <c r="O4" s="18">
        <v>23.3</v>
      </c>
      <c r="P4" s="18">
        <v>9.9</v>
      </c>
      <c r="Q4" s="18">
        <v>13.6</v>
      </c>
      <c r="R4" s="18">
        <v>11.3</v>
      </c>
      <c r="S4" s="18">
        <v>4.9000000000000004</v>
      </c>
      <c r="T4" s="18">
        <v>4.2</v>
      </c>
      <c r="U4" s="18">
        <v>24.4</v>
      </c>
      <c r="V4" s="18">
        <v>43.4</v>
      </c>
      <c r="W4" s="18">
        <v>39.799999999999997</v>
      </c>
      <c r="X4" s="18">
        <v>38</v>
      </c>
      <c r="Y4" s="18">
        <v>43.5</v>
      </c>
      <c r="Z4" s="18">
        <v>34.4</v>
      </c>
      <c r="AA4" s="18">
        <v>15.1</v>
      </c>
      <c r="AB4" s="18">
        <v>25.1</v>
      </c>
      <c r="AC4" s="18">
        <v>2.7</v>
      </c>
      <c r="AD4" s="18">
        <v>1.3</v>
      </c>
      <c r="AE4" s="18">
        <v>1.5</v>
      </c>
      <c r="AF4" s="18"/>
      <c r="AG4" s="18">
        <v>0.1</v>
      </c>
      <c r="AH4" s="18"/>
      <c r="AI4" s="18">
        <f>SUM(C4:AG4)</f>
        <v>482.7000000000001</v>
      </c>
      <c r="AJ4" s="16">
        <f>AVERAGE(C4:AG4)</f>
        <v>16.090000000000003</v>
      </c>
      <c r="AK4" s="17"/>
    </row>
    <row r="5" spans="1:40" x14ac:dyDescent="0.25">
      <c r="A5" s="13" t="s">
        <v>23</v>
      </c>
      <c r="B5" s="12">
        <v>42795</v>
      </c>
      <c r="C5">
        <v>42802</v>
      </c>
      <c r="D5">
        <v>42813</v>
      </c>
      <c r="E5">
        <v>42823</v>
      </c>
      <c r="F5" s="12">
        <v>42830</v>
      </c>
      <c r="G5" s="12">
        <v>42835</v>
      </c>
      <c r="H5" s="12">
        <v>42843</v>
      </c>
      <c r="I5" s="12">
        <v>42847</v>
      </c>
      <c r="J5" s="12">
        <v>42859</v>
      </c>
      <c r="K5" s="12">
        <v>42868</v>
      </c>
      <c r="L5" s="12">
        <v>42881</v>
      </c>
      <c r="M5" s="12">
        <v>42908</v>
      </c>
      <c r="N5" s="12">
        <v>42942</v>
      </c>
      <c r="O5" s="12">
        <v>42966</v>
      </c>
      <c r="P5" s="12">
        <v>42975</v>
      </c>
      <c r="Q5" s="12">
        <v>42989</v>
      </c>
      <c r="R5" s="12">
        <v>43000</v>
      </c>
      <c r="S5" s="12">
        <v>43005</v>
      </c>
      <c r="T5" s="12">
        <v>43010</v>
      </c>
      <c r="U5" s="12">
        <v>43034</v>
      </c>
      <c r="V5" s="12">
        <v>43077</v>
      </c>
      <c r="W5" s="12">
        <v>43116</v>
      </c>
      <c r="X5" s="12">
        <v>43154</v>
      </c>
      <c r="Y5" s="12">
        <v>43198</v>
      </c>
      <c r="Z5" s="12">
        <v>43232</v>
      </c>
      <c r="AA5" s="12">
        <v>43248</v>
      </c>
      <c r="AB5" s="12">
        <v>43273</v>
      </c>
      <c r="AC5" s="12">
        <v>43275</v>
      </c>
      <c r="AD5" s="12">
        <v>43277</v>
      </c>
      <c r="AE5" s="12">
        <v>43278</v>
      </c>
      <c r="AF5" s="12"/>
      <c r="AG5" s="12">
        <v>43279</v>
      </c>
      <c r="AI5" s="12">
        <f>MAX(C5:AG5)-B5</f>
        <v>484</v>
      </c>
    </row>
  </sheetData>
  <phoneticPr fontId="22" type="noConversion"/>
  <conditionalFormatting sqref="B6:C6 E6:AG6">
    <cfRule type="cellIs" dxfId="3449" priority="1" stopIfTrue="1" operator="greaterThan">
      <formula>17</formula>
    </cfRule>
    <cfRule type="cellIs" dxfId="3448" priority="2" stopIfTrue="1" operator="between">
      <formula>10</formula>
      <formula>15</formula>
    </cfRule>
    <cfRule type="cellIs" dxfId="3447" priority="3" stopIfTrue="1" operator="between">
      <formula>15</formula>
      <formula>17</formula>
    </cfRule>
  </conditionalFormatting>
  <conditionalFormatting sqref="B4:AG4">
    <cfRule type="cellIs" dxfId="3446" priority="4" stopIfTrue="1" operator="greaterThan">
      <formula>50</formula>
    </cfRule>
    <cfRule type="cellIs" dxfId="3445" priority="5" stopIfTrue="1" operator="between">
      <formula>25</formula>
      <formula>35</formula>
    </cfRule>
    <cfRule type="cellIs" dxfId="3444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6.3659999999999997</v>
      </c>
      <c r="C3" s="14">
        <v>5.9359999999999999</v>
      </c>
      <c r="D3" s="14">
        <v>15</v>
      </c>
      <c r="E3" s="14">
        <v>15</v>
      </c>
      <c r="F3" s="14">
        <v>9.1539999999999999</v>
      </c>
      <c r="G3" s="14">
        <v>13.103999999999999</v>
      </c>
      <c r="H3" s="14">
        <v>15</v>
      </c>
      <c r="I3" s="14">
        <v>7.4269999999999996</v>
      </c>
      <c r="J3" s="14">
        <v>10.725</v>
      </c>
      <c r="K3" s="14">
        <v>15</v>
      </c>
      <c r="L3" s="14">
        <v>15</v>
      </c>
      <c r="M3" s="14">
        <v>15</v>
      </c>
      <c r="N3" s="14">
        <v>15</v>
      </c>
      <c r="O3" s="14">
        <v>13.051</v>
      </c>
      <c r="P3" s="14">
        <v>10.651999999999999</v>
      </c>
      <c r="Q3" s="14">
        <v>11.382</v>
      </c>
      <c r="R3" s="14">
        <v>15</v>
      </c>
      <c r="S3" s="14">
        <v>14.837</v>
      </c>
      <c r="T3" s="14">
        <v>15</v>
      </c>
      <c r="U3" s="14">
        <v>12.74</v>
      </c>
      <c r="V3" s="14">
        <v>11.989000000000001</v>
      </c>
      <c r="W3" s="14">
        <v>11.173999999999999</v>
      </c>
      <c r="X3" s="14">
        <v>10.749000000000001</v>
      </c>
      <c r="Y3" s="14">
        <v>2.9750000000000001</v>
      </c>
      <c r="Z3" s="14">
        <v>3.1349999999999998</v>
      </c>
      <c r="AA3" s="14">
        <v>5.8360000000000003</v>
      </c>
      <c r="AB3" s="14">
        <v>4.9240000000000004</v>
      </c>
      <c r="AC3" s="14">
        <v>2.3319999999999999</v>
      </c>
      <c r="AD3" s="14">
        <v>0.28799999999999998</v>
      </c>
      <c r="AE3" s="14">
        <v>0.28799999999999998</v>
      </c>
      <c r="AF3" s="14">
        <v>1.9970000000000001</v>
      </c>
      <c r="AG3" s="14">
        <v>5.109</v>
      </c>
      <c r="AH3" s="14"/>
      <c r="AI3" s="14"/>
    </row>
    <row r="4" spans="1:40" s="7" customFormat="1" x14ac:dyDescent="0.25">
      <c r="A4" s="15" t="s">
        <v>17</v>
      </c>
      <c r="B4" s="7">
        <v>19.3</v>
      </c>
      <c r="C4" s="7">
        <v>27</v>
      </c>
      <c r="D4" s="7">
        <v>78.7</v>
      </c>
      <c r="E4" s="7">
        <v>77.400000000000006</v>
      </c>
      <c r="F4" s="7">
        <v>25.8</v>
      </c>
      <c r="G4" s="7">
        <v>82.7</v>
      </c>
      <c r="H4" s="7">
        <v>70.599999999999994</v>
      </c>
      <c r="I4" s="7">
        <v>19.2</v>
      </c>
      <c r="J4" s="7">
        <v>23</v>
      </c>
      <c r="K4" s="7">
        <v>41</v>
      </c>
      <c r="L4" s="7">
        <v>16.600000000000001</v>
      </c>
      <c r="M4" s="7">
        <v>61.3</v>
      </c>
      <c r="N4" s="7">
        <v>22</v>
      </c>
      <c r="O4" s="7">
        <v>59.5</v>
      </c>
      <c r="P4" s="7">
        <v>26.5</v>
      </c>
      <c r="Q4" s="7">
        <v>31.2</v>
      </c>
      <c r="R4" s="7">
        <v>64.099999999999994</v>
      </c>
      <c r="S4" s="7">
        <v>61.6</v>
      </c>
      <c r="T4" s="7">
        <v>54.6</v>
      </c>
      <c r="U4" s="7">
        <v>71.7</v>
      </c>
      <c r="V4" s="7">
        <v>66.5</v>
      </c>
      <c r="W4" s="7">
        <v>62.6</v>
      </c>
      <c r="X4" s="7">
        <v>63.5</v>
      </c>
      <c r="Y4" s="7">
        <v>14.1</v>
      </c>
      <c r="Z4" s="7">
        <v>12.5</v>
      </c>
      <c r="AA4" s="7">
        <v>16</v>
      </c>
      <c r="AB4" s="7">
        <v>13.7</v>
      </c>
      <c r="AC4" s="7">
        <v>8.6999999999999993</v>
      </c>
      <c r="AD4" s="7">
        <v>0.7</v>
      </c>
      <c r="AE4" s="7">
        <v>1.2</v>
      </c>
      <c r="AF4" s="7">
        <v>7.4</v>
      </c>
      <c r="AG4" s="7">
        <v>19.100000000000001</v>
      </c>
      <c r="AI4" s="7">
        <f>SUM(C4:AG4)</f>
        <v>1200.5000000000002</v>
      </c>
      <c r="AJ4" s="16">
        <f>AVERAGE(C4:AG4)</f>
        <v>38.725806451612911</v>
      </c>
      <c r="AK4" s="17"/>
    </row>
    <row r="5" spans="1:40" x14ac:dyDescent="0.25">
      <c r="A5" s="13" t="s">
        <v>23</v>
      </c>
      <c r="B5">
        <v>131</v>
      </c>
      <c r="C5">
        <v>158</v>
      </c>
      <c r="D5">
        <v>237</v>
      </c>
      <c r="E5">
        <v>314</v>
      </c>
      <c r="F5" s="12">
        <v>340</v>
      </c>
      <c r="G5" s="12">
        <v>423</v>
      </c>
      <c r="H5" s="12">
        <v>494</v>
      </c>
      <c r="I5" s="12">
        <v>513</v>
      </c>
      <c r="J5" s="12">
        <v>536</v>
      </c>
      <c r="K5" s="12">
        <v>577</v>
      </c>
      <c r="L5" s="12">
        <v>593</v>
      </c>
      <c r="M5" s="12">
        <v>655</v>
      </c>
      <c r="N5" s="12">
        <v>677</v>
      </c>
      <c r="O5" s="12">
        <v>736</v>
      </c>
      <c r="P5" s="12">
        <v>763</v>
      </c>
      <c r="Q5" s="12">
        <v>794</v>
      </c>
      <c r="R5" s="12">
        <v>858</v>
      </c>
      <c r="S5" s="12">
        <v>920</v>
      </c>
      <c r="T5" s="12">
        <v>974</v>
      </c>
      <c r="U5" s="12">
        <v>1046</v>
      </c>
      <c r="V5" s="12">
        <v>1133</v>
      </c>
      <c r="W5" s="12">
        <v>1175</v>
      </c>
      <c r="X5" s="12">
        <v>1239</v>
      </c>
      <c r="Y5" s="12">
        <v>1253</v>
      </c>
      <c r="Z5" s="12">
        <v>1266</v>
      </c>
      <c r="AA5" s="12">
        <v>1282</v>
      </c>
      <c r="AB5" s="12">
        <v>1295</v>
      </c>
      <c r="AC5" s="12">
        <v>1304</v>
      </c>
      <c r="AD5" s="12">
        <v>1305</v>
      </c>
      <c r="AE5" s="12">
        <v>1306</v>
      </c>
      <c r="AF5" s="12">
        <v>1314</v>
      </c>
      <c r="AG5" s="12">
        <v>1333</v>
      </c>
      <c r="AI5">
        <f>MAX(C5:AG5)-B5</f>
        <v>1202</v>
      </c>
    </row>
  </sheetData>
  <sheetProtection selectLockedCells="1" selectUnlockedCells="1"/>
  <phoneticPr fontId="0" type="noConversion"/>
  <conditionalFormatting sqref="B6:AG6">
    <cfRule type="cellIs" dxfId="3605" priority="1" stopIfTrue="1" operator="greaterThan">
      <formula>17</formula>
    </cfRule>
    <cfRule type="cellIs" dxfId="3604" priority="2" stopIfTrue="1" operator="between">
      <formula>10</formula>
      <formula>15</formula>
    </cfRule>
    <cfRule type="cellIs" dxfId="3603" priority="3" stopIfTrue="1" operator="between">
      <formula>15</formula>
      <formula>17</formula>
    </cfRule>
  </conditionalFormatting>
  <conditionalFormatting sqref="B4:AG4">
    <cfRule type="cellIs" dxfId="3602" priority="4" stopIfTrue="1" operator="greaterThan">
      <formula>50</formula>
    </cfRule>
    <cfRule type="cellIs" dxfId="3601" priority="5" stopIfTrue="1" operator="between">
      <formula>25</formula>
      <formula>35</formula>
    </cfRule>
    <cfRule type="cellIs" dxfId="3600" priority="6" stopIfTrue="1" operator="between">
      <formula>35</formula>
      <formula>50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0.23499999999999999</v>
      </c>
      <c r="C3" s="14"/>
      <c r="D3" s="14"/>
      <c r="E3" s="14"/>
      <c r="F3" s="14">
        <v>11.744</v>
      </c>
      <c r="G3" s="14">
        <v>9.343</v>
      </c>
      <c r="H3" s="14">
        <v>9.7370000000000001</v>
      </c>
      <c r="I3" s="14">
        <v>11.526</v>
      </c>
      <c r="J3" s="14">
        <v>9.3970000000000002</v>
      </c>
      <c r="K3" s="14">
        <v>2.7869999999999999</v>
      </c>
      <c r="L3" s="14">
        <v>9.9440000000000008</v>
      </c>
      <c r="M3" s="14">
        <v>13.141999999999999</v>
      </c>
      <c r="N3" s="14">
        <v>3.4780000000000002</v>
      </c>
      <c r="O3" s="14">
        <v>9.3789999999999996</v>
      </c>
      <c r="P3" s="14">
        <v>12.743</v>
      </c>
      <c r="Q3" s="14">
        <v>10.805</v>
      </c>
      <c r="R3" s="14">
        <v>4.79</v>
      </c>
      <c r="S3" s="14">
        <v>1.3280000000000001</v>
      </c>
      <c r="T3" s="14">
        <v>12.151999999999999</v>
      </c>
      <c r="U3" s="14">
        <v>5.2430000000000003</v>
      </c>
      <c r="V3" s="14">
        <v>0.66900000000000004</v>
      </c>
      <c r="W3" s="14">
        <v>2.5510000000000002</v>
      </c>
      <c r="X3" s="14">
        <v>2.056</v>
      </c>
      <c r="Y3" s="14">
        <v>1.4390000000000001</v>
      </c>
      <c r="Z3" s="14">
        <v>10.519</v>
      </c>
      <c r="AA3" s="14">
        <v>1.143</v>
      </c>
      <c r="AB3" s="14">
        <v>0.442</v>
      </c>
      <c r="AD3" s="14">
        <v>0.47099999999999997</v>
      </c>
      <c r="AE3" s="14">
        <v>0.252</v>
      </c>
      <c r="AF3" s="14">
        <v>0.95699999999999996</v>
      </c>
      <c r="AG3" s="14">
        <v>0.80900000000000005</v>
      </c>
      <c r="AH3" s="14"/>
      <c r="AI3" s="14"/>
    </row>
    <row r="4" spans="1:40" s="7" customFormat="1" x14ac:dyDescent="0.25">
      <c r="A4" s="15" t="s">
        <v>17</v>
      </c>
      <c r="B4" s="18">
        <v>0.1</v>
      </c>
      <c r="C4" s="18"/>
      <c r="D4" s="18"/>
      <c r="E4" s="18"/>
      <c r="F4" s="18">
        <v>25.6</v>
      </c>
      <c r="G4" s="18">
        <v>46.1</v>
      </c>
      <c r="H4" s="18">
        <v>45.1</v>
      </c>
      <c r="I4" s="18">
        <v>42.8</v>
      </c>
      <c r="J4" s="18">
        <v>39.6</v>
      </c>
      <c r="K4" s="18">
        <v>7.6</v>
      </c>
      <c r="L4" s="18">
        <v>42.9</v>
      </c>
      <c r="M4" s="18">
        <v>22.4</v>
      </c>
      <c r="N4" s="18">
        <v>14.1</v>
      </c>
      <c r="O4" s="18">
        <v>48.1</v>
      </c>
      <c r="P4" s="18">
        <v>16.399999999999999</v>
      </c>
      <c r="Q4" s="18">
        <v>27.9</v>
      </c>
      <c r="R4" s="18">
        <v>12.5</v>
      </c>
      <c r="S4" s="18">
        <v>5.3</v>
      </c>
      <c r="T4" s="18">
        <v>43.1</v>
      </c>
      <c r="U4" s="18">
        <v>14.7</v>
      </c>
      <c r="V4" s="18">
        <v>2.2000000000000002</v>
      </c>
      <c r="W4" s="18">
        <v>8.8000000000000007</v>
      </c>
      <c r="X4" s="18">
        <v>8.1</v>
      </c>
      <c r="Y4" s="18">
        <v>5.5</v>
      </c>
      <c r="Z4" s="18">
        <v>18.2</v>
      </c>
      <c r="AA4" s="18">
        <v>2.8</v>
      </c>
      <c r="AB4" s="18">
        <v>2</v>
      </c>
      <c r="AD4" s="18">
        <v>1.4</v>
      </c>
      <c r="AE4" s="18">
        <v>1.1000000000000001</v>
      </c>
      <c r="AF4" s="18">
        <v>2.4</v>
      </c>
      <c r="AG4" s="18">
        <v>2.9</v>
      </c>
      <c r="AH4" s="18"/>
      <c r="AI4" s="18">
        <f>SUM(C4:AG4)</f>
        <v>509.6</v>
      </c>
      <c r="AJ4" s="16">
        <f>AVERAGE(C4:AG4)</f>
        <v>18.874074074074073</v>
      </c>
      <c r="AK4" s="17"/>
    </row>
    <row r="5" spans="1:40" x14ac:dyDescent="0.25">
      <c r="A5" s="13" t="s">
        <v>23</v>
      </c>
      <c r="B5" s="12">
        <v>43279</v>
      </c>
      <c r="F5" s="12">
        <v>43306</v>
      </c>
      <c r="G5" s="12">
        <v>43352</v>
      </c>
      <c r="H5" s="12">
        <v>43398</v>
      </c>
      <c r="I5" s="12">
        <v>43441</v>
      </c>
      <c r="J5" s="12">
        <v>43480</v>
      </c>
      <c r="K5" s="12">
        <v>43488</v>
      </c>
      <c r="L5" s="12">
        <v>43531</v>
      </c>
      <c r="M5" s="12">
        <v>43553</v>
      </c>
      <c r="N5" s="12">
        <v>43567</v>
      </c>
      <c r="O5" s="12">
        <v>43615</v>
      </c>
      <c r="P5" s="12">
        <v>43632</v>
      </c>
      <c r="Q5" s="12">
        <v>43660</v>
      </c>
      <c r="R5" s="12">
        <v>43672</v>
      </c>
      <c r="S5" s="12">
        <v>43678</v>
      </c>
      <c r="T5" s="12">
        <v>43721</v>
      </c>
      <c r="U5" s="12">
        <v>43736</v>
      </c>
      <c r="V5" s="12">
        <v>43738</v>
      </c>
      <c r="W5" s="12">
        <v>43747</v>
      </c>
      <c r="X5" s="12">
        <v>43755</v>
      </c>
      <c r="Y5" s="12">
        <v>43760</v>
      </c>
      <c r="Z5" s="12">
        <v>43779</v>
      </c>
      <c r="AA5" s="12">
        <v>43782</v>
      </c>
      <c r="AB5" s="12">
        <v>43784</v>
      </c>
      <c r="AD5" s="12">
        <v>43786</v>
      </c>
      <c r="AE5" s="12">
        <v>43787</v>
      </c>
      <c r="AF5" s="12">
        <v>43789</v>
      </c>
      <c r="AG5" s="12">
        <v>43792</v>
      </c>
      <c r="AI5" s="12">
        <f>MAX(C5:AG5)-B5</f>
        <v>513</v>
      </c>
    </row>
  </sheetData>
  <phoneticPr fontId="22" type="noConversion"/>
  <conditionalFormatting sqref="B6:C6 E6:AG6">
    <cfRule type="cellIs" dxfId="3443" priority="1" stopIfTrue="1" operator="greaterThan">
      <formula>17</formula>
    </cfRule>
    <cfRule type="cellIs" dxfId="3442" priority="2" stopIfTrue="1" operator="between">
      <formula>10</formula>
      <formula>15</formula>
    </cfRule>
    <cfRule type="cellIs" dxfId="3441" priority="3" stopIfTrue="1" operator="between">
      <formula>15</formula>
      <formula>17</formula>
    </cfRule>
  </conditionalFormatting>
  <conditionalFormatting sqref="B4:AB4 AD4:AG4">
    <cfRule type="cellIs" dxfId="3440" priority="4" stopIfTrue="1" operator="greaterThan">
      <formula>50</formula>
    </cfRule>
    <cfRule type="cellIs" dxfId="3439" priority="5" stopIfTrue="1" operator="between">
      <formula>25</formula>
      <formula>35</formula>
    </cfRule>
    <cfRule type="cellIs" dxfId="3438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0.80900000000000005</v>
      </c>
      <c r="C3" s="14"/>
      <c r="D3" s="14">
        <v>0.35599999999999998</v>
      </c>
      <c r="E3" s="14">
        <v>0.62</v>
      </c>
      <c r="F3" s="14">
        <v>0.308</v>
      </c>
      <c r="G3" s="14">
        <v>0.36099999999999999</v>
      </c>
      <c r="H3" s="14">
        <v>0.28000000000000003</v>
      </c>
      <c r="I3" s="14">
        <v>0.251</v>
      </c>
      <c r="J3" s="14">
        <v>0.57599999999999996</v>
      </c>
      <c r="K3" s="14">
        <v>0.84299999999999997</v>
      </c>
      <c r="L3" s="14">
        <v>3.9</v>
      </c>
      <c r="M3" s="14">
        <v>8.7799999999999994</v>
      </c>
      <c r="N3" s="14">
        <v>12.221</v>
      </c>
      <c r="O3" s="14">
        <v>10.945</v>
      </c>
      <c r="P3" s="14">
        <v>15</v>
      </c>
      <c r="Q3" s="14">
        <v>14.052</v>
      </c>
      <c r="R3" s="14">
        <v>13.177</v>
      </c>
      <c r="S3" s="14">
        <v>8.9860000000000007</v>
      </c>
      <c r="T3" s="14">
        <v>2.8450000000000002</v>
      </c>
      <c r="U3" s="14">
        <v>12.478</v>
      </c>
      <c r="V3" s="14">
        <v>12.661</v>
      </c>
      <c r="W3" s="14">
        <v>4.9219999999999997</v>
      </c>
      <c r="X3" s="14">
        <v>0.46400000000000002</v>
      </c>
      <c r="Y3" s="14">
        <v>0.73899999999999999</v>
      </c>
      <c r="Z3" s="14">
        <v>5.181</v>
      </c>
      <c r="AA3" s="14">
        <v>14.784000000000001</v>
      </c>
      <c r="AB3" s="14">
        <v>13.294</v>
      </c>
      <c r="AC3" s="14">
        <v>1.6579999999999999</v>
      </c>
      <c r="AD3" s="14">
        <v>15</v>
      </c>
      <c r="AE3" s="14"/>
      <c r="AF3" s="14"/>
      <c r="AG3" s="14"/>
      <c r="AH3" s="14"/>
      <c r="AI3" s="14"/>
    </row>
    <row r="4" spans="1:40" s="7" customFormat="1" x14ac:dyDescent="0.25">
      <c r="A4" s="15" t="s">
        <v>17</v>
      </c>
      <c r="B4" s="18">
        <v>2.9</v>
      </c>
      <c r="C4" s="18"/>
      <c r="D4" s="18">
        <v>1</v>
      </c>
      <c r="E4" s="18">
        <v>2.2000000000000002</v>
      </c>
      <c r="F4" s="18">
        <v>1.5</v>
      </c>
      <c r="G4" s="18">
        <v>1.4</v>
      </c>
      <c r="H4" s="18">
        <v>1.3</v>
      </c>
      <c r="I4" s="18">
        <v>1.3</v>
      </c>
      <c r="J4" s="18">
        <v>1.7</v>
      </c>
      <c r="K4" s="18">
        <v>3.1</v>
      </c>
      <c r="L4" s="18">
        <v>19.899999999999999</v>
      </c>
      <c r="M4" s="18">
        <v>38.9</v>
      </c>
      <c r="N4" s="18">
        <v>58.4</v>
      </c>
      <c r="O4" s="18">
        <v>56.7</v>
      </c>
      <c r="P4" s="18">
        <v>45.1</v>
      </c>
      <c r="Q4" s="18">
        <v>43.9</v>
      </c>
      <c r="R4" s="18">
        <v>41.2</v>
      </c>
      <c r="S4" s="18">
        <v>28.8</v>
      </c>
      <c r="T4" s="18">
        <v>14.7</v>
      </c>
      <c r="U4" s="18">
        <v>66.8</v>
      </c>
      <c r="V4" s="18">
        <v>77.7</v>
      </c>
      <c r="W4" s="18">
        <v>13.3</v>
      </c>
      <c r="X4" s="18">
        <v>2.5</v>
      </c>
      <c r="Y4" s="18">
        <v>3.9</v>
      </c>
      <c r="Z4" s="18">
        <v>22.3</v>
      </c>
      <c r="AA4" s="18">
        <v>77.900000000000006</v>
      </c>
      <c r="AB4" s="18">
        <v>82.4</v>
      </c>
      <c r="AC4" s="7">
        <v>6.5</v>
      </c>
      <c r="AD4" s="18">
        <v>35.6</v>
      </c>
      <c r="AE4" s="18"/>
      <c r="AF4" s="18"/>
      <c r="AG4" s="18"/>
      <c r="AH4" s="18"/>
      <c r="AI4" s="18">
        <f>SUM(C4:AG4)</f>
        <v>749.99999999999989</v>
      </c>
      <c r="AJ4" s="16">
        <f>AVERAGE(C4:AG4)</f>
        <v>27.777777777777775</v>
      </c>
      <c r="AK4" s="17"/>
    </row>
    <row r="5" spans="1:40" x14ac:dyDescent="0.25">
      <c r="A5" s="13" t="s">
        <v>23</v>
      </c>
      <c r="B5" s="12">
        <v>43792</v>
      </c>
      <c r="D5">
        <v>43794</v>
      </c>
      <c r="E5">
        <v>43796</v>
      </c>
      <c r="F5" s="12">
        <v>43798</v>
      </c>
      <c r="G5" s="12">
        <v>43799</v>
      </c>
      <c r="H5" s="12">
        <v>43801</v>
      </c>
      <c r="I5" s="12">
        <v>43802</v>
      </c>
      <c r="J5" s="12">
        <v>43804</v>
      </c>
      <c r="K5" s="12">
        <v>43807</v>
      </c>
      <c r="L5" s="12">
        <v>43827</v>
      </c>
      <c r="M5" s="12">
        <v>43866</v>
      </c>
      <c r="N5" s="12">
        <v>43924</v>
      </c>
      <c r="O5" s="12">
        <v>43981</v>
      </c>
      <c r="P5" s="12">
        <v>44026</v>
      </c>
      <c r="Q5" s="12">
        <v>44070</v>
      </c>
      <c r="R5" s="12">
        <v>44111</v>
      </c>
      <c r="S5" s="12">
        <v>44140</v>
      </c>
      <c r="T5" s="12">
        <v>44155</v>
      </c>
      <c r="U5" s="12">
        <v>44222</v>
      </c>
      <c r="V5" s="12">
        <v>44299</v>
      </c>
      <c r="W5" s="12">
        <v>44313</v>
      </c>
      <c r="X5" s="12">
        <v>44315</v>
      </c>
      <c r="Y5" s="12">
        <v>44319</v>
      </c>
      <c r="Z5" s="12">
        <v>44342</v>
      </c>
      <c r="AA5" s="12">
        <v>44420</v>
      </c>
      <c r="AB5" s="12">
        <v>44502</v>
      </c>
      <c r="AC5" s="12">
        <v>44509</v>
      </c>
      <c r="AD5" s="12">
        <v>44544</v>
      </c>
      <c r="AE5" s="12"/>
      <c r="AF5" s="12"/>
      <c r="AG5" s="12"/>
      <c r="AI5" s="12">
        <f>MAX(C5:AG5)-B5</f>
        <v>752</v>
      </c>
    </row>
  </sheetData>
  <phoneticPr fontId="22" type="noConversion"/>
  <conditionalFormatting sqref="B6:C6 E6:AG6">
    <cfRule type="cellIs" dxfId="3437" priority="1" stopIfTrue="1" operator="greaterThan">
      <formula>17</formula>
    </cfRule>
    <cfRule type="cellIs" dxfId="3436" priority="2" stopIfTrue="1" operator="between">
      <formula>10</formula>
      <formula>15</formula>
    </cfRule>
    <cfRule type="cellIs" dxfId="3435" priority="3" stopIfTrue="1" operator="between">
      <formula>15</formula>
      <formula>17</formula>
    </cfRule>
  </conditionalFormatting>
  <conditionalFormatting sqref="AD4:AG4 B4:AB4">
    <cfRule type="cellIs" dxfId="3434" priority="4" stopIfTrue="1" operator="greaterThan">
      <formula>50</formula>
    </cfRule>
    <cfRule type="cellIs" dxfId="3433" priority="5" stopIfTrue="1" operator="between">
      <formula>25</formula>
      <formula>35</formula>
    </cfRule>
    <cfRule type="cellIs" dxfId="3432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>
      <selection sqref="A1:IV65536"/>
    </sheetView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15</v>
      </c>
      <c r="C3" s="14">
        <v>15</v>
      </c>
      <c r="D3" s="14">
        <v>15</v>
      </c>
      <c r="E3" s="14">
        <v>15</v>
      </c>
      <c r="F3" s="14">
        <v>12.122</v>
      </c>
      <c r="G3" s="14">
        <v>15</v>
      </c>
      <c r="H3" s="14">
        <v>13.752000000000001</v>
      </c>
      <c r="I3" s="14">
        <v>14.356999999999999</v>
      </c>
      <c r="J3" s="14">
        <v>14.076000000000001</v>
      </c>
      <c r="K3" s="14">
        <v>13.227</v>
      </c>
      <c r="L3" s="14">
        <v>15</v>
      </c>
      <c r="M3" s="14">
        <v>13.805999999999999</v>
      </c>
      <c r="N3" s="14">
        <v>14.29</v>
      </c>
      <c r="O3" s="14">
        <v>13.586</v>
      </c>
      <c r="P3" s="14">
        <v>12.981999999999999</v>
      </c>
      <c r="Q3" s="14">
        <v>14.992000000000001</v>
      </c>
      <c r="R3" s="14">
        <v>14.052</v>
      </c>
      <c r="S3" s="14">
        <v>13.699</v>
      </c>
      <c r="T3" s="14">
        <v>13.335000000000001</v>
      </c>
      <c r="U3" s="14">
        <v>13.834</v>
      </c>
      <c r="V3" s="14">
        <v>13.074999999999999</v>
      </c>
      <c r="W3" s="14">
        <v>3.1309999999999998</v>
      </c>
      <c r="X3" s="14">
        <v>15</v>
      </c>
      <c r="Y3" s="14">
        <v>15</v>
      </c>
      <c r="Z3" s="14">
        <v>14.992000000000001</v>
      </c>
      <c r="AA3" s="14">
        <v>5.4589999999999996</v>
      </c>
      <c r="AB3" s="14">
        <v>8.7729999999999997</v>
      </c>
      <c r="AC3" s="14">
        <v>15</v>
      </c>
      <c r="AD3" s="14">
        <v>15</v>
      </c>
      <c r="AE3" s="14">
        <v>13.763999999999999</v>
      </c>
      <c r="AF3" s="14">
        <v>15</v>
      </c>
      <c r="AG3" s="14">
        <v>14.237</v>
      </c>
      <c r="AH3" s="14"/>
      <c r="AI3" s="14"/>
    </row>
    <row r="4" spans="1:40" s="7" customFormat="1" x14ac:dyDescent="0.25">
      <c r="A4" s="15" t="s">
        <v>17</v>
      </c>
      <c r="B4" s="18">
        <v>35.6</v>
      </c>
      <c r="C4" s="18">
        <v>32.5</v>
      </c>
      <c r="D4" s="18">
        <v>40.799999999999997</v>
      </c>
      <c r="E4" s="18">
        <v>70.900000000000006</v>
      </c>
      <c r="F4" s="18">
        <v>28.8</v>
      </c>
      <c r="G4" s="18">
        <v>64.099999999999994</v>
      </c>
      <c r="H4" s="18">
        <v>91.4</v>
      </c>
      <c r="I4" s="18">
        <v>80.400000000000006</v>
      </c>
      <c r="J4" s="18">
        <v>80.900000000000006</v>
      </c>
      <c r="K4" s="18">
        <v>86.2</v>
      </c>
      <c r="L4" s="18">
        <v>65.5</v>
      </c>
      <c r="M4" s="18">
        <v>71.2</v>
      </c>
      <c r="N4" s="18">
        <v>95.7</v>
      </c>
      <c r="O4" s="18">
        <v>88.1</v>
      </c>
      <c r="P4" s="18">
        <v>69.8</v>
      </c>
      <c r="Q4" s="18">
        <v>70.400000000000006</v>
      </c>
      <c r="R4" s="18">
        <v>46.7</v>
      </c>
      <c r="S4" s="18">
        <v>83.5</v>
      </c>
      <c r="T4" s="18">
        <v>88.5</v>
      </c>
      <c r="U4" s="18">
        <v>75.900000000000006</v>
      </c>
      <c r="V4" s="18">
        <v>75</v>
      </c>
      <c r="W4" s="18">
        <v>13</v>
      </c>
      <c r="X4" s="18">
        <v>53.1</v>
      </c>
      <c r="Y4" s="18">
        <v>97.8</v>
      </c>
      <c r="Z4" s="18">
        <v>84.8</v>
      </c>
      <c r="AA4" s="18">
        <v>25.5</v>
      </c>
      <c r="AB4" s="18">
        <v>25.4</v>
      </c>
      <c r="AC4" s="7">
        <v>63.9</v>
      </c>
      <c r="AD4" s="18">
        <v>71.400000000000006</v>
      </c>
      <c r="AE4" s="18">
        <v>31.4</v>
      </c>
      <c r="AF4" s="18">
        <v>33.6</v>
      </c>
      <c r="AG4" s="18">
        <v>37.4</v>
      </c>
      <c r="AH4" s="18"/>
      <c r="AI4" s="18">
        <f>SUM(C4:AG4)</f>
        <v>1943.6000000000004</v>
      </c>
      <c r="AJ4" s="16">
        <f>AVERAGE(C4:AG4)</f>
        <v>62.6967741935484</v>
      </c>
      <c r="AK4" s="17"/>
    </row>
    <row r="5" spans="1:40" x14ac:dyDescent="0.25">
      <c r="A5" s="13" t="s">
        <v>23</v>
      </c>
      <c r="B5" s="12">
        <v>44544</v>
      </c>
      <c r="C5">
        <v>44577</v>
      </c>
      <c r="D5">
        <v>44618</v>
      </c>
      <c r="E5">
        <v>44689</v>
      </c>
      <c r="F5" s="12">
        <v>44717</v>
      </c>
      <c r="G5" s="12">
        <v>44782</v>
      </c>
      <c r="H5" s="12">
        <v>44873</v>
      </c>
      <c r="I5" s="12">
        <v>44954</v>
      </c>
      <c r="J5" s="12">
        <v>45034</v>
      </c>
      <c r="K5" s="12">
        <v>45121</v>
      </c>
      <c r="L5" s="12">
        <v>45186</v>
      </c>
      <c r="M5" s="12">
        <v>45258</v>
      </c>
      <c r="N5" s="12">
        <v>45353</v>
      </c>
      <c r="O5" s="12">
        <v>45441</v>
      </c>
      <c r="P5" s="12">
        <v>45511</v>
      </c>
      <c r="Q5" s="12">
        <v>45582</v>
      </c>
      <c r="R5" s="12">
        <v>45628</v>
      </c>
      <c r="S5" s="12">
        <v>45712</v>
      </c>
      <c r="T5" s="12">
        <v>45800</v>
      </c>
      <c r="U5" s="12">
        <v>45876</v>
      </c>
      <c r="V5" s="12">
        <v>45951</v>
      </c>
      <c r="W5" s="12">
        <v>45964</v>
      </c>
      <c r="X5" s="12">
        <v>46018</v>
      </c>
      <c r="Y5" s="12">
        <v>46115</v>
      </c>
      <c r="Z5" s="12">
        <v>46200</v>
      </c>
      <c r="AA5" s="12">
        <v>46226</v>
      </c>
      <c r="AB5" s="12">
        <v>46251</v>
      </c>
      <c r="AC5" s="12">
        <v>46315</v>
      </c>
      <c r="AD5" s="12">
        <v>46387</v>
      </c>
      <c r="AE5" s="12">
        <v>46418</v>
      </c>
      <c r="AF5" s="12">
        <v>46452</v>
      </c>
      <c r="AG5" s="12">
        <v>46489</v>
      </c>
      <c r="AI5" s="12">
        <f>MAX(C5:AG5)-B5</f>
        <v>1945</v>
      </c>
    </row>
  </sheetData>
  <phoneticPr fontId="22" type="noConversion"/>
  <conditionalFormatting sqref="B6:C6 E6:AG6">
    <cfRule type="cellIs" dxfId="3431" priority="1" stopIfTrue="1" operator="greaterThan">
      <formula>17</formula>
    </cfRule>
    <cfRule type="cellIs" dxfId="3430" priority="2" stopIfTrue="1" operator="between">
      <formula>10</formula>
      <formula>15</formula>
    </cfRule>
    <cfRule type="cellIs" dxfId="3429" priority="3" stopIfTrue="1" operator="between">
      <formula>15</formula>
      <formula>17</formula>
    </cfRule>
  </conditionalFormatting>
  <conditionalFormatting sqref="AD4:AG4 B4:AB4">
    <cfRule type="cellIs" dxfId="3428" priority="4" stopIfTrue="1" operator="greaterThan">
      <formula>50</formula>
    </cfRule>
    <cfRule type="cellIs" dxfId="3427" priority="5" stopIfTrue="1" operator="between">
      <formula>25</formula>
      <formula>35</formula>
    </cfRule>
    <cfRule type="cellIs" dxfId="3426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14.237</v>
      </c>
      <c r="C3" s="14">
        <v>15</v>
      </c>
      <c r="D3" s="14">
        <v>4.484</v>
      </c>
      <c r="E3" s="14">
        <v>15</v>
      </c>
      <c r="F3" s="14"/>
      <c r="G3" s="14">
        <v>15</v>
      </c>
      <c r="H3" s="14">
        <v>15</v>
      </c>
      <c r="I3" s="14">
        <v>15</v>
      </c>
      <c r="J3" s="14">
        <v>14.948</v>
      </c>
      <c r="K3" s="14">
        <v>14.571</v>
      </c>
      <c r="L3" s="14">
        <v>14.808</v>
      </c>
      <c r="M3" s="14">
        <v>15</v>
      </c>
      <c r="N3" s="14">
        <v>14.89</v>
      </c>
      <c r="O3" s="14">
        <v>14.462</v>
      </c>
      <c r="P3" s="14">
        <v>14.949</v>
      </c>
      <c r="Q3" s="14">
        <v>14.712</v>
      </c>
      <c r="R3" s="14">
        <v>13.542999999999999</v>
      </c>
      <c r="S3" s="14">
        <v>13.688000000000001</v>
      </c>
      <c r="T3" s="14">
        <v>15</v>
      </c>
      <c r="U3" s="14">
        <v>15</v>
      </c>
      <c r="V3" s="14">
        <v>15</v>
      </c>
      <c r="W3" s="14">
        <v>14.897</v>
      </c>
      <c r="X3" s="14">
        <v>14.496</v>
      </c>
      <c r="Y3" s="14">
        <v>14.782</v>
      </c>
      <c r="Z3" s="14">
        <v>14.49</v>
      </c>
      <c r="AA3" s="14">
        <v>11.395</v>
      </c>
      <c r="AB3" s="14">
        <v>15</v>
      </c>
      <c r="AC3" s="14">
        <v>15</v>
      </c>
      <c r="AD3" s="14">
        <v>6.7569999999999997</v>
      </c>
      <c r="AE3" s="14">
        <v>15</v>
      </c>
      <c r="AF3" s="14">
        <v>15</v>
      </c>
      <c r="AG3" s="14"/>
      <c r="AH3" s="14"/>
      <c r="AI3" s="14"/>
    </row>
    <row r="4" spans="1:40" s="7" customFormat="1" x14ac:dyDescent="0.25">
      <c r="A4" s="15" t="s">
        <v>17</v>
      </c>
      <c r="B4" s="18">
        <v>37.4</v>
      </c>
      <c r="C4" s="18">
        <v>57.2</v>
      </c>
      <c r="D4" s="18">
        <v>20.3</v>
      </c>
      <c r="E4" s="18">
        <v>64.599999999999994</v>
      </c>
      <c r="F4" s="18">
        <f>F5-E5</f>
        <v>16.19999999999709</v>
      </c>
      <c r="G4" s="18">
        <v>89.3</v>
      </c>
      <c r="H4" s="18">
        <v>109.7</v>
      </c>
      <c r="I4" s="18">
        <v>116.3</v>
      </c>
      <c r="J4" s="18">
        <v>114.2</v>
      </c>
      <c r="K4" s="18">
        <v>110.6</v>
      </c>
      <c r="L4" s="18">
        <v>103.7</v>
      </c>
      <c r="M4" s="18">
        <v>45.7</v>
      </c>
      <c r="N4" s="18">
        <v>105.5</v>
      </c>
      <c r="O4" s="18">
        <v>110.6</v>
      </c>
      <c r="P4" s="18">
        <v>106.3</v>
      </c>
      <c r="Q4" s="18">
        <v>106.4</v>
      </c>
      <c r="R4" s="18">
        <v>45.6</v>
      </c>
      <c r="S4" s="18">
        <v>31.8</v>
      </c>
      <c r="T4" s="18">
        <v>45.7</v>
      </c>
      <c r="U4" s="18">
        <v>84.5</v>
      </c>
      <c r="V4" s="18">
        <v>113.5</v>
      </c>
      <c r="W4" s="18">
        <v>115.6</v>
      </c>
      <c r="X4" s="18">
        <v>114.7</v>
      </c>
      <c r="Y4" s="18">
        <v>114.3</v>
      </c>
      <c r="Z4" s="18">
        <v>111.4</v>
      </c>
      <c r="AA4" s="18">
        <v>37.299999999999997</v>
      </c>
      <c r="AB4" s="18">
        <v>78.400000000000006</v>
      </c>
      <c r="AC4" s="7">
        <v>75.599999999999994</v>
      </c>
      <c r="AD4" s="18">
        <v>22.3</v>
      </c>
      <c r="AE4" s="18">
        <v>91.7</v>
      </c>
      <c r="AF4" s="18">
        <v>92.7</v>
      </c>
      <c r="AG4" s="18"/>
      <c r="AH4" s="18"/>
      <c r="AI4" s="18">
        <f>SUM(C4:AG4)</f>
        <v>2451.6999999999971</v>
      </c>
      <c r="AJ4" s="16">
        <f>AVERAGE(C4:AG4)</f>
        <v>81.72333333333323</v>
      </c>
      <c r="AK4" s="17"/>
    </row>
    <row r="5" spans="1:40" x14ac:dyDescent="0.25">
      <c r="A5" s="13" t="s">
        <v>23</v>
      </c>
      <c r="B5" s="12">
        <v>46489</v>
      </c>
      <c r="C5">
        <v>46547</v>
      </c>
      <c r="D5">
        <v>46567</v>
      </c>
      <c r="E5">
        <v>46632</v>
      </c>
      <c r="F5" s="12">
        <f>46650-1.8</f>
        <v>46648.2</v>
      </c>
      <c r="G5" s="12">
        <v>46738</v>
      </c>
      <c r="H5" s="12">
        <v>46848</v>
      </c>
      <c r="I5" s="12">
        <v>46964</v>
      </c>
      <c r="J5" s="12">
        <v>47078</v>
      </c>
      <c r="K5" s="12">
        <v>47189</v>
      </c>
      <c r="L5" s="12">
        <v>47292</v>
      </c>
      <c r="M5" s="12">
        <v>47338</v>
      </c>
      <c r="N5" s="12">
        <v>47444</v>
      </c>
      <c r="O5" s="12">
        <v>47554</v>
      </c>
      <c r="P5" s="12">
        <v>47661</v>
      </c>
      <c r="Q5" s="12">
        <v>47767</v>
      </c>
      <c r="R5" s="12">
        <v>47813</v>
      </c>
      <c r="S5" s="12">
        <v>47845</v>
      </c>
      <c r="T5" s="12">
        <v>47890</v>
      </c>
      <c r="U5" s="12">
        <v>47975</v>
      </c>
      <c r="V5" s="12">
        <v>48089</v>
      </c>
      <c r="W5" s="12">
        <v>48204</v>
      </c>
      <c r="X5" s="12">
        <v>48319</v>
      </c>
      <c r="Y5" s="12">
        <v>48433</v>
      </c>
      <c r="Z5" s="12">
        <v>48545</v>
      </c>
      <c r="AA5" s="12">
        <v>48582</v>
      </c>
      <c r="AB5" s="12">
        <v>48661</v>
      </c>
      <c r="AC5" s="12">
        <v>48736</v>
      </c>
      <c r="AD5" s="12">
        <v>48759</v>
      </c>
      <c r="AE5" s="12">
        <v>48850</v>
      </c>
      <c r="AF5" s="12">
        <v>48943</v>
      </c>
      <c r="AG5" s="12"/>
      <c r="AI5" s="12">
        <f>MAX(C5:AG5)-B5</f>
        <v>2454</v>
      </c>
    </row>
  </sheetData>
  <phoneticPr fontId="22" type="noConversion"/>
  <conditionalFormatting sqref="B6:C6 E6:AG6">
    <cfRule type="cellIs" dxfId="3425" priority="1" stopIfTrue="1" operator="greaterThan">
      <formula>17</formula>
    </cfRule>
    <cfRule type="cellIs" dxfId="3424" priority="2" stopIfTrue="1" operator="between">
      <formula>10</formula>
      <formula>15</formula>
    </cfRule>
    <cfRule type="cellIs" dxfId="3423" priority="3" stopIfTrue="1" operator="between">
      <formula>15</formula>
      <formula>17</formula>
    </cfRule>
  </conditionalFormatting>
  <conditionalFormatting sqref="AG4">
    <cfRule type="cellIs" dxfId="3422" priority="4" stopIfTrue="1" operator="greaterThan">
      <formula>50</formula>
    </cfRule>
    <cfRule type="cellIs" dxfId="3421" priority="5" stopIfTrue="1" operator="between">
      <formula>25</formula>
      <formula>35</formula>
    </cfRule>
    <cfRule type="cellIs" dxfId="3420" priority="6" stopIfTrue="1" operator="between">
      <formula>35</formula>
      <formula>50</formula>
    </cfRule>
  </conditionalFormatting>
  <conditionalFormatting sqref="B4:AF4">
    <cfRule type="cellIs" dxfId="3419" priority="7" stopIfTrue="1" operator="greaterThan">
      <formula>100</formula>
    </cfRule>
    <cfRule type="cellIs" dxfId="3418" priority="8" stopIfTrue="1" operator="between">
      <formula>80</formula>
      <formula>100</formula>
    </cfRule>
    <cfRule type="cellIs" dxfId="3417" priority="9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15</v>
      </c>
      <c r="C3" s="14">
        <v>4.2779999999999996</v>
      </c>
      <c r="D3" s="14">
        <v>15</v>
      </c>
      <c r="E3" s="14">
        <v>12.68</v>
      </c>
      <c r="F3" s="14">
        <v>15</v>
      </c>
      <c r="G3" s="14">
        <v>15</v>
      </c>
      <c r="H3" s="14">
        <v>15</v>
      </c>
      <c r="I3" s="14">
        <v>15</v>
      </c>
      <c r="J3" s="14">
        <v>15</v>
      </c>
      <c r="K3" s="14">
        <v>15</v>
      </c>
      <c r="L3" s="14">
        <v>15</v>
      </c>
      <c r="M3" s="14">
        <v>14.978999999999999</v>
      </c>
      <c r="N3" s="14">
        <v>14.945</v>
      </c>
      <c r="O3" s="14">
        <v>15</v>
      </c>
      <c r="P3" s="14">
        <v>15</v>
      </c>
      <c r="Q3" s="14">
        <v>6.4390000000000001</v>
      </c>
      <c r="R3" s="14">
        <v>15</v>
      </c>
      <c r="S3" s="14">
        <v>15</v>
      </c>
      <c r="T3" s="14">
        <v>14.525</v>
      </c>
      <c r="U3" s="14">
        <v>8.2579999999999991</v>
      </c>
      <c r="V3" s="14">
        <v>5.548</v>
      </c>
      <c r="W3" s="14">
        <v>8.3569999999999993</v>
      </c>
      <c r="X3" s="14">
        <v>15</v>
      </c>
      <c r="Y3" s="14">
        <v>13.930999999999999</v>
      </c>
      <c r="Z3" s="14">
        <v>15</v>
      </c>
      <c r="AA3" s="14">
        <v>15</v>
      </c>
      <c r="AB3" s="14">
        <v>15</v>
      </c>
      <c r="AC3" s="14">
        <v>15</v>
      </c>
      <c r="AD3" s="14">
        <v>14.961</v>
      </c>
      <c r="AE3" s="14">
        <v>15</v>
      </c>
      <c r="AF3" s="14">
        <v>15</v>
      </c>
      <c r="AG3" s="14">
        <v>15</v>
      </c>
      <c r="AH3" s="14"/>
      <c r="AI3" s="14"/>
    </row>
    <row r="4" spans="1:40" s="7" customFormat="1" x14ac:dyDescent="0.25">
      <c r="A4" s="15" t="s">
        <v>17</v>
      </c>
      <c r="B4" s="18">
        <v>92.7</v>
      </c>
      <c r="C4" s="18">
        <v>17.8</v>
      </c>
      <c r="D4" s="18">
        <v>53.3</v>
      </c>
      <c r="E4" s="18">
        <v>44.8</v>
      </c>
      <c r="F4" s="18">
        <v>56.9</v>
      </c>
      <c r="G4" s="18">
        <v>46.9</v>
      </c>
      <c r="H4" s="18">
        <v>93.3</v>
      </c>
      <c r="I4" s="18">
        <v>113.3</v>
      </c>
      <c r="J4" s="18">
        <v>67.400000000000006</v>
      </c>
      <c r="K4" s="18">
        <v>87.6</v>
      </c>
      <c r="L4" s="18">
        <v>118.7</v>
      </c>
      <c r="M4" s="18">
        <v>113.3</v>
      </c>
      <c r="N4" s="18">
        <v>108.2</v>
      </c>
      <c r="O4" s="18">
        <v>102.6</v>
      </c>
      <c r="P4" s="18">
        <v>86.5</v>
      </c>
      <c r="Q4" s="18">
        <v>17.5</v>
      </c>
      <c r="R4" s="18">
        <v>91.3</v>
      </c>
      <c r="S4" s="18">
        <v>94.2</v>
      </c>
      <c r="T4" s="18">
        <v>120.9</v>
      </c>
      <c r="U4" s="18">
        <v>22.8</v>
      </c>
      <c r="V4" s="18">
        <v>24.5</v>
      </c>
      <c r="W4" s="18">
        <v>27.1</v>
      </c>
      <c r="X4" s="18">
        <v>98.7</v>
      </c>
      <c r="Y4" s="18">
        <v>77.5</v>
      </c>
      <c r="Z4" s="18">
        <v>75</v>
      </c>
      <c r="AA4" s="18">
        <v>54.8</v>
      </c>
      <c r="AB4" s="18">
        <v>47.3</v>
      </c>
      <c r="AC4" s="7">
        <v>115.6</v>
      </c>
      <c r="AD4" s="18">
        <v>123.8</v>
      </c>
      <c r="AE4" s="18">
        <v>120.6</v>
      </c>
      <c r="AF4" s="18">
        <v>91.7</v>
      </c>
      <c r="AG4" s="18">
        <v>105.9</v>
      </c>
      <c r="AH4" s="18"/>
      <c r="AI4" s="18">
        <f>SUM(C4:AG4)</f>
        <v>2419.7999999999997</v>
      </c>
      <c r="AJ4" s="16">
        <f>AVERAGE(C4:AG4)</f>
        <v>78.058064516129022</v>
      </c>
      <c r="AK4" s="17"/>
    </row>
    <row r="5" spans="1:40" x14ac:dyDescent="0.25">
      <c r="A5" s="13" t="s">
        <v>23</v>
      </c>
      <c r="B5" s="12">
        <v>48943</v>
      </c>
      <c r="C5">
        <v>48961</v>
      </c>
      <c r="D5">
        <v>49014</v>
      </c>
      <c r="E5">
        <v>49059</v>
      </c>
      <c r="F5" s="12">
        <v>49116</v>
      </c>
      <c r="G5" s="12">
        <v>49163</v>
      </c>
      <c r="H5" s="12">
        <v>49256</v>
      </c>
      <c r="I5" s="12">
        <v>49369</v>
      </c>
      <c r="J5" s="12">
        <v>49436</v>
      </c>
      <c r="K5" s="12">
        <v>49524</v>
      </c>
      <c r="L5" s="12">
        <v>49642</v>
      </c>
      <c r="M5" s="12">
        <v>49756</v>
      </c>
      <c r="N5" s="12">
        <v>49864</v>
      </c>
      <c r="O5" s="12">
        <v>49967</v>
      </c>
      <c r="P5" s="12">
        <v>50053</v>
      </c>
      <c r="Q5" s="12">
        <v>50071</v>
      </c>
      <c r="R5" s="12">
        <v>50162</v>
      </c>
      <c r="S5" s="12">
        <v>50.256</v>
      </c>
      <c r="T5" s="12">
        <v>50377</v>
      </c>
      <c r="U5" s="12">
        <v>50400</v>
      </c>
      <c r="V5" s="12">
        <v>50425</v>
      </c>
      <c r="W5" s="12">
        <v>50452</v>
      </c>
      <c r="X5" s="12">
        <v>50550</v>
      </c>
      <c r="Y5" s="12">
        <v>50628</v>
      </c>
      <c r="Z5" s="12">
        <v>50703</v>
      </c>
      <c r="AA5" s="12">
        <v>50758</v>
      </c>
      <c r="AB5" s="12">
        <v>50805</v>
      </c>
      <c r="AC5" s="12">
        <v>50921</v>
      </c>
      <c r="AD5" s="12">
        <v>51045</v>
      </c>
      <c r="AE5" s="12">
        <v>51165</v>
      </c>
      <c r="AF5" s="12">
        <v>51257</v>
      </c>
      <c r="AG5" s="12">
        <v>51363</v>
      </c>
      <c r="AI5" s="12">
        <f>MAX(C5:AG5)-B5</f>
        <v>2420</v>
      </c>
    </row>
  </sheetData>
  <phoneticPr fontId="22" type="noConversion"/>
  <conditionalFormatting sqref="B6:C6 E6:AG6">
    <cfRule type="cellIs" dxfId="3416" priority="1" stopIfTrue="1" operator="greaterThan">
      <formula>17</formula>
    </cfRule>
    <cfRule type="cellIs" dxfId="3415" priority="2" stopIfTrue="1" operator="between">
      <formula>10</formula>
      <formula>15</formula>
    </cfRule>
    <cfRule type="cellIs" dxfId="3414" priority="3" stopIfTrue="1" operator="between">
      <formula>15</formula>
      <formula>17</formula>
    </cfRule>
  </conditionalFormatting>
  <conditionalFormatting sqref="B4:AG4">
    <cfRule type="cellIs" dxfId="3413" priority="4" stopIfTrue="1" operator="greaterThan">
      <formula>100</formula>
    </cfRule>
    <cfRule type="cellIs" dxfId="3412" priority="5" stopIfTrue="1" operator="between">
      <formula>80</formula>
      <formula>100</formula>
    </cfRule>
    <cfRule type="cellIs" dxfId="3411" priority="6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15</v>
      </c>
      <c r="C3" s="14">
        <v>15</v>
      </c>
      <c r="D3" s="14">
        <v>15</v>
      </c>
      <c r="E3" s="14">
        <v>14.646000000000001</v>
      </c>
      <c r="F3" s="14">
        <v>14.002000000000001</v>
      </c>
      <c r="G3" s="14">
        <v>14.88</v>
      </c>
      <c r="H3" s="14"/>
      <c r="I3" s="14">
        <v>15</v>
      </c>
      <c r="J3" s="14">
        <v>15</v>
      </c>
      <c r="K3" s="14">
        <v>12.497999999999999</v>
      </c>
      <c r="L3" s="14">
        <v>15</v>
      </c>
      <c r="M3" s="14">
        <v>14.965999999999999</v>
      </c>
      <c r="N3" s="14">
        <v>15</v>
      </c>
      <c r="O3" s="14">
        <v>15</v>
      </c>
      <c r="P3" s="14">
        <v>15</v>
      </c>
      <c r="Q3" s="14">
        <v>15</v>
      </c>
      <c r="R3" s="14">
        <v>15</v>
      </c>
      <c r="S3" s="14">
        <v>15</v>
      </c>
      <c r="T3" s="14">
        <v>15</v>
      </c>
      <c r="U3" s="14">
        <v>15</v>
      </c>
      <c r="V3" s="14">
        <v>15</v>
      </c>
      <c r="W3" s="14">
        <v>15</v>
      </c>
      <c r="X3" s="14">
        <v>15</v>
      </c>
      <c r="Y3" s="14">
        <v>15</v>
      </c>
      <c r="Z3" s="14">
        <v>14.802</v>
      </c>
      <c r="AA3" s="14">
        <v>15</v>
      </c>
      <c r="AB3" s="14">
        <v>14.725</v>
      </c>
      <c r="AC3" s="14">
        <v>15</v>
      </c>
      <c r="AD3" s="14">
        <v>14.2</v>
      </c>
      <c r="AE3" s="14">
        <v>15</v>
      </c>
      <c r="AF3" s="14">
        <v>13.888</v>
      </c>
      <c r="AG3" s="14"/>
      <c r="AH3" s="14"/>
      <c r="AI3" s="14"/>
    </row>
    <row r="4" spans="1:40" s="7" customFormat="1" x14ac:dyDescent="0.25">
      <c r="A4" s="15" t="s">
        <v>17</v>
      </c>
      <c r="B4" s="18">
        <v>105.9</v>
      </c>
      <c r="C4" s="18">
        <v>99.5</v>
      </c>
      <c r="D4" s="18">
        <v>117.7</v>
      </c>
      <c r="E4" s="18">
        <v>117.5</v>
      </c>
      <c r="F4" s="18">
        <v>118.2</v>
      </c>
      <c r="G4" s="18">
        <v>103.3</v>
      </c>
      <c r="H4" s="18">
        <f>H5-G5</f>
        <v>111</v>
      </c>
      <c r="I4" s="18">
        <v>94.1</v>
      </c>
      <c r="J4" s="18">
        <v>87</v>
      </c>
      <c r="K4" s="18">
        <v>52.1</v>
      </c>
      <c r="L4" s="18">
        <v>79.8</v>
      </c>
      <c r="M4" s="18">
        <v>100.3</v>
      </c>
      <c r="N4" s="18">
        <v>90.3</v>
      </c>
      <c r="O4" s="18">
        <v>105.4</v>
      </c>
      <c r="P4" s="18">
        <v>66.8</v>
      </c>
      <c r="Q4" s="18">
        <v>51.5</v>
      </c>
      <c r="R4" s="18">
        <v>68.8</v>
      </c>
      <c r="S4" s="18">
        <v>102.7</v>
      </c>
      <c r="T4" s="18">
        <v>66.5</v>
      </c>
      <c r="U4" s="18">
        <v>106.9</v>
      </c>
      <c r="V4" s="18">
        <v>65.900000000000006</v>
      </c>
      <c r="W4" s="18">
        <v>60.3</v>
      </c>
      <c r="X4" s="18">
        <v>82.1</v>
      </c>
      <c r="Y4" s="18">
        <v>82.6</v>
      </c>
      <c r="Z4" s="18">
        <v>126</v>
      </c>
      <c r="AA4" s="18">
        <v>115.8</v>
      </c>
      <c r="AB4" s="18">
        <v>113.7</v>
      </c>
      <c r="AC4" s="7">
        <v>99.5</v>
      </c>
      <c r="AD4" s="18">
        <v>120.5</v>
      </c>
      <c r="AE4" s="18">
        <v>109.2</v>
      </c>
      <c r="AF4" s="18">
        <v>117</v>
      </c>
      <c r="AG4" s="18"/>
      <c r="AH4" s="18"/>
      <c r="AI4" s="18">
        <f>SUM(C4:AG4)</f>
        <v>2832</v>
      </c>
      <c r="AJ4" s="16">
        <f>AVERAGE(C4:AG4)</f>
        <v>94.4</v>
      </c>
      <c r="AK4" s="17"/>
    </row>
    <row r="5" spans="1:40" x14ac:dyDescent="0.25">
      <c r="A5" s="13" t="s">
        <v>23</v>
      </c>
      <c r="B5" s="12">
        <v>51363</v>
      </c>
      <c r="C5">
        <v>51463</v>
      </c>
      <c r="D5">
        <v>51580</v>
      </c>
      <c r="E5">
        <v>51698</v>
      </c>
      <c r="F5" s="12">
        <v>51816</v>
      </c>
      <c r="G5" s="12">
        <v>51920</v>
      </c>
      <c r="H5" s="12">
        <f>52057-26</f>
        <v>52031</v>
      </c>
      <c r="I5" s="12">
        <v>52125</v>
      </c>
      <c r="J5" s="12">
        <v>52212</v>
      </c>
      <c r="K5" s="12">
        <v>52264</v>
      </c>
      <c r="L5" s="12">
        <v>52344</v>
      </c>
      <c r="M5" s="12">
        <v>52445</v>
      </c>
      <c r="N5" s="12">
        <v>52535</v>
      </c>
      <c r="O5" s="12">
        <v>52641</v>
      </c>
      <c r="P5" s="12">
        <v>52707</v>
      </c>
      <c r="Q5" s="12">
        <v>52759</v>
      </c>
      <c r="R5" s="12">
        <v>52828</v>
      </c>
      <c r="S5" s="12">
        <v>52931</v>
      </c>
      <c r="T5" s="12">
        <v>52997</v>
      </c>
      <c r="U5" s="12">
        <v>53104</v>
      </c>
      <c r="V5" s="12">
        <v>53170</v>
      </c>
      <c r="W5" s="12">
        <v>53230</v>
      </c>
      <c r="X5" s="12">
        <v>53313</v>
      </c>
      <c r="Y5" s="12">
        <v>53395</v>
      </c>
      <c r="Z5" s="12">
        <v>53521</v>
      </c>
      <c r="AA5" s="12">
        <v>53637</v>
      </c>
      <c r="AB5" s="12">
        <v>53751</v>
      </c>
      <c r="AC5" s="12">
        <v>53850</v>
      </c>
      <c r="AD5" s="12">
        <v>53971</v>
      </c>
      <c r="AE5" s="12">
        <v>54080</v>
      </c>
      <c r="AF5" s="12">
        <v>54197</v>
      </c>
      <c r="AG5" s="12"/>
      <c r="AI5" s="12">
        <f>MAX(C5:AG5)-B5</f>
        <v>2834</v>
      </c>
    </row>
  </sheetData>
  <phoneticPr fontId="22" type="noConversion"/>
  <conditionalFormatting sqref="B6:C6 E6:AG6">
    <cfRule type="cellIs" dxfId="3410" priority="1" stopIfTrue="1" operator="greaterThan">
      <formula>17</formula>
    </cfRule>
    <cfRule type="cellIs" dxfId="3409" priority="2" stopIfTrue="1" operator="between">
      <formula>10</formula>
      <formula>15</formula>
    </cfRule>
    <cfRule type="cellIs" dxfId="3408" priority="3" stopIfTrue="1" operator="between">
      <formula>15</formula>
      <formula>17</formula>
    </cfRule>
  </conditionalFormatting>
  <conditionalFormatting sqref="B4:AG4">
    <cfRule type="cellIs" dxfId="3407" priority="4" stopIfTrue="1" operator="greaterThan">
      <formula>100</formula>
    </cfRule>
    <cfRule type="cellIs" dxfId="3406" priority="5" stopIfTrue="1" operator="between">
      <formula>80</formula>
      <formula>100</formula>
    </cfRule>
    <cfRule type="cellIs" dxfId="3405" priority="6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13.888</v>
      </c>
      <c r="C3" s="14">
        <v>13.545999999999999</v>
      </c>
      <c r="D3" s="14">
        <v>13.103999999999999</v>
      </c>
      <c r="E3" s="14">
        <v>13.138999999999999</v>
      </c>
      <c r="F3" s="14">
        <v>12.944000000000001</v>
      </c>
      <c r="G3" s="14">
        <v>15</v>
      </c>
      <c r="H3" s="14">
        <v>14.941000000000001</v>
      </c>
      <c r="I3" s="14">
        <v>12.848000000000001</v>
      </c>
      <c r="J3" s="14">
        <v>15</v>
      </c>
      <c r="K3" s="14">
        <v>15</v>
      </c>
      <c r="L3" s="14">
        <v>14.31</v>
      </c>
      <c r="M3" s="14">
        <v>15</v>
      </c>
      <c r="N3" s="14">
        <v>15</v>
      </c>
      <c r="O3" s="14">
        <v>15</v>
      </c>
      <c r="P3" s="14">
        <v>13.781000000000001</v>
      </c>
      <c r="Q3" s="14">
        <v>13.759</v>
      </c>
      <c r="R3" s="14">
        <v>13.534000000000001</v>
      </c>
      <c r="S3" s="14">
        <v>14.936</v>
      </c>
      <c r="T3" s="14">
        <v>15</v>
      </c>
      <c r="U3" s="14">
        <v>15</v>
      </c>
      <c r="V3" s="14">
        <v>14.333</v>
      </c>
      <c r="W3" s="14">
        <v>13.433</v>
      </c>
      <c r="X3" s="14">
        <v>15</v>
      </c>
      <c r="Y3" s="14">
        <v>15</v>
      </c>
      <c r="Z3" s="14">
        <v>14.491</v>
      </c>
      <c r="AA3" s="14">
        <v>15</v>
      </c>
      <c r="AB3" s="14">
        <v>15</v>
      </c>
      <c r="AC3" s="14">
        <v>15</v>
      </c>
      <c r="AD3" s="14">
        <v>15</v>
      </c>
      <c r="AE3" s="14">
        <v>13.603999999999999</v>
      </c>
      <c r="AF3" s="14">
        <v>15</v>
      </c>
      <c r="AG3" s="14">
        <v>14.99</v>
      </c>
      <c r="AH3" s="14"/>
      <c r="AI3" s="14"/>
    </row>
    <row r="4" spans="1:40" s="7" customFormat="1" x14ac:dyDescent="0.25">
      <c r="A4" s="15" t="s">
        <v>17</v>
      </c>
      <c r="B4" s="18">
        <v>117</v>
      </c>
      <c r="C4" s="18">
        <v>113</v>
      </c>
      <c r="D4" s="18">
        <v>108.7</v>
      </c>
      <c r="E4" s="18">
        <v>108.5</v>
      </c>
      <c r="F4" s="18">
        <v>106.3</v>
      </c>
      <c r="G4" s="18">
        <v>101.1</v>
      </c>
      <c r="H4" s="18">
        <v>106.3</v>
      </c>
      <c r="I4" s="18">
        <v>99.6</v>
      </c>
      <c r="J4" s="18">
        <v>91.4</v>
      </c>
      <c r="K4" s="18">
        <v>109.1</v>
      </c>
      <c r="L4" s="18">
        <v>120.8</v>
      </c>
      <c r="M4" s="18">
        <v>112.7</v>
      </c>
      <c r="N4" s="18">
        <v>107.8</v>
      </c>
      <c r="O4" s="18">
        <v>98.8</v>
      </c>
      <c r="P4" s="18">
        <v>113.3</v>
      </c>
      <c r="Q4" s="18">
        <v>114.1</v>
      </c>
      <c r="R4" s="18">
        <v>112.1</v>
      </c>
      <c r="S4" s="18">
        <v>70.7</v>
      </c>
      <c r="T4" s="18">
        <v>78.2</v>
      </c>
      <c r="U4" s="18">
        <v>101.5</v>
      </c>
      <c r="V4" s="18">
        <v>107.6</v>
      </c>
      <c r="W4" s="18">
        <v>112.3</v>
      </c>
      <c r="X4" s="18">
        <v>66.3</v>
      </c>
      <c r="Y4" s="18">
        <v>78.599999999999994</v>
      </c>
      <c r="Z4" s="18">
        <v>95.5</v>
      </c>
      <c r="AA4" s="18">
        <v>114.5</v>
      </c>
      <c r="AB4" s="18">
        <v>57.9</v>
      </c>
      <c r="AC4" s="7">
        <v>94</v>
      </c>
      <c r="AD4" s="18">
        <v>64.599999999999994</v>
      </c>
      <c r="AE4" s="18">
        <v>33.700000000000003</v>
      </c>
      <c r="AF4" s="18">
        <v>94.8</v>
      </c>
      <c r="AG4" s="18">
        <v>98.1</v>
      </c>
      <c r="AH4" s="18"/>
      <c r="AI4" s="18">
        <f>SUM(C4:AG4)</f>
        <v>2991.9</v>
      </c>
      <c r="AJ4" s="16">
        <f>AVERAGE(C4:AG4)</f>
        <v>96.512903225806454</v>
      </c>
      <c r="AK4" s="17"/>
    </row>
    <row r="5" spans="1:40" x14ac:dyDescent="0.25">
      <c r="A5" s="13" t="s">
        <v>23</v>
      </c>
      <c r="B5" s="12">
        <v>54197</v>
      </c>
      <c r="C5">
        <v>54310</v>
      </c>
      <c r="D5">
        <v>54419</v>
      </c>
      <c r="E5">
        <v>54528</v>
      </c>
      <c r="F5" s="12">
        <v>54634</v>
      </c>
      <c r="G5" s="12">
        <v>54735</v>
      </c>
      <c r="H5" s="12">
        <v>54841</v>
      </c>
      <c r="I5" s="12">
        <v>54941</v>
      </c>
      <c r="J5" s="12">
        <v>55033</v>
      </c>
      <c r="K5" s="12">
        <v>55142</v>
      </c>
      <c r="L5" s="12">
        <v>55262</v>
      </c>
      <c r="M5" s="12">
        <v>55375</v>
      </c>
      <c r="N5" s="12">
        <v>55483</v>
      </c>
      <c r="O5" s="12">
        <v>55582</v>
      </c>
      <c r="P5" s="12">
        <v>55695</v>
      </c>
      <c r="Q5" s="12">
        <v>55809</v>
      </c>
      <c r="R5" s="12">
        <v>55921</v>
      </c>
      <c r="S5" s="12">
        <v>55992</v>
      </c>
      <c r="T5" s="12">
        <v>56070</v>
      </c>
      <c r="U5" s="12">
        <v>56172</v>
      </c>
      <c r="V5" s="12">
        <v>56280</v>
      </c>
      <c r="W5" s="12">
        <v>56392</v>
      </c>
      <c r="X5" s="12">
        <v>56458</v>
      </c>
      <c r="Y5" s="12">
        <v>56537</v>
      </c>
      <c r="Z5" s="12">
        <v>56632</v>
      </c>
      <c r="AA5" s="12">
        <v>56747</v>
      </c>
      <c r="AB5" s="12">
        <v>56805</v>
      </c>
      <c r="AC5" s="12">
        <v>56899</v>
      </c>
      <c r="AD5" s="12">
        <v>56964</v>
      </c>
      <c r="AE5" s="12">
        <v>56997</v>
      </c>
      <c r="AF5" s="12">
        <v>57092</v>
      </c>
      <c r="AG5" s="12">
        <v>57190</v>
      </c>
      <c r="AI5" s="12">
        <f>MAX(C5:AG5)-B5</f>
        <v>2993</v>
      </c>
    </row>
  </sheetData>
  <phoneticPr fontId="22" type="noConversion"/>
  <conditionalFormatting sqref="B6:C6 E6:AG6">
    <cfRule type="cellIs" dxfId="3404" priority="1" stopIfTrue="1" operator="greaterThan">
      <formula>17</formula>
    </cfRule>
    <cfRule type="cellIs" dxfId="3403" priority="2" stopIfTrue="1" operator="between">
      <formula>10</formula>
      <formula>15</formula>
    </cfRule>
    <cfRule type="cellIs" dxfId="3402" priority="3" stopIfTrue="1" operator="between">
      <formula>15</formula>
      <formula>17</formula>
    </cfRule>
  </conditionalFormatting>
  <conditionalFormatting sqref="B4:AG4">
    <cfRule type="cellIs" dxfId="3401" priority="4" stopIfTrue="1" operator="greaterThan">
      <formula>100</formula>
    </cfRule>
    <cfRule type="cellIs" dxfId="3400" priority="5" stopIfTrue="1" operator="between">
      <formula>80</formula>
      <formula>100</formula>
    </cfRule>
    <cfRule type="cellIs" dxfId="3399" priority="6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14.99</v>
      </c>
      <c r="C3" s="14">
        <v>15</v>
      </c>
      <c r="D3" s="14"/>
      <c r="E3" s="14">
        <v>13.593999999999999</v>
      </c>
      <c r="F3" s="14">
        <v>14.973000000000001</v>
      </c>
      <c r="G3" s="14">
        <v>13.718</v>
      </c>
      <c r="H3" s="14">
        <v>14.099</v>
      </c>
      <c r="I3" s="14">
        <v>13.122999999999999</v>
      </c>
      <c r="J3" s="14">
        <v>15</v>
      </c>
      <c r="K3" s="14">
        <v>10.09</v>
      </c>
      <c r="L3" s="14">
        <v>15</v>
      </c>
      <c r="M3" s="14">
        <v>14.131</v>
      </c>
      <c r="N3" s="14">
        <v>13.238</v>
      </c>
      <c r="O3" s="14">
        <v>15</v>
      </c>
      <c r="P3" s="14">
        <v>15</v>
      </c>
      <c r="Q3" s="14">
        <v>6.5309999999999997</v>
      </c>
      <c r="R3" s="14">
        <v>15</v>
      </c>
      <c r="S3" s="14">
        <v>15</v>
      </c>
      <c r="T3" s="14">
        <v>15</v>
      </c>
      <c r="U3" s="14">
        <v>15</v>
      </c>
      <c r="V3" s="14">
        <v>14.824999999999999</v>
      </c>
      <c r="W3" s="14">
        <v>13.971</v>
      </c>
      <c r="X3" s="14">
        <v>14.32</v>
      </c>
      <c r="Y3" s="14">
        <v>15</v>
      </c>
      <c r="Z3" s="14">
        <v>9.9789999999999992</v>
      </c>
      <c r="AA3" s="14">
        <v>15</v>
      </c>
      <c r="AB3" s="14">
        <v>13.901999999999999</v>
      </c>
      <c r="AC3" s="14">
        <v>13.2</v>
      </c>
      <c r="AD3" s="14">
        <v>13.519</v>
      </c>
      <c r="AE3" s="14">
        <v>13.179</v>
      </c>
      <c r="AF3" s="14">
        <v>13.15</v>
      </c>
      <c r="AG3" s="14">
        <v>12.837999999999999</v>
      </c>
      <c r="AH3" s="14"/>
      <c r="AI3" s="14"/>
    </row>
    <row r="4" spans="1:40" s="7" customFormat="1" x14ac:dyDescent="0.25">
      <c r="A4" s="15" t="s">
        <v>17</v>
      </c>
      <c r="B4" s="18">
        <v>98.1</v>
      </c>
      <c r="C4" s="18">
        <v>15.3</v>
      </c>
      <c r="D4" s="18"/>
      <c r="E4" s="18">
        <v>108.2</v>
      </c>
      <c r="F4" s="18">
        <v>64.7</v>
      </c>
      <c r="G4" s="18">
        <v>107.9</v>
      </c>
      <c r="H4" s="18">
        <v>103.7</v>
      </c>
      <c r="I4" s="18">
        <v>105</v>
      </c>
      <c r="J4" s="18">
        <v>97.5</v>
      </c>
      <c r="K4" s="18">
        <v>33.5</v>
      </c>
      <c r="L4" s="18">
        <v>99.1</v>
      </c>
      <c r="M4" s="18">
        <v>103.4</v>
      </c>
      <c r="N4" s="18">
        <v>105.4</v>
      </c>
      <c r="O4" s="18">
        <v>79.7</v>
      </c>
      <c r="P4" s="18">
        <v>32.1</v>
      </c>
      <c r="Q4" s="18">
        <v>34.1</v>
      </c>
      <c r="R4" s="18">
        <v>33.5</v>
      </c>
      <c r="S4" s="18">
        <v>40.299999999999997</v>
      </c>
      <c r="T4" s="18">
        <v>47.5</v>
      </c>
      <c r="U4" s="18">
        <v>38.5</v>
      </c>
      <c r="V4" s="18">
        <v>101.5</v>
      </c>
      <c r="W4" s="18">
        <v>109.2</v>
      </c>
      <c r="X4" s="18">
        <v>104.4</v>
      </c>
      <c r="Y4" s="18">
        <v>34.1</v>
      </c>
      <c r="Z4" s="18">
        <v>21.9</v>
      </c>
      <c r="AA4" s="18">
        <v>105.5</v>
      </c>
      <c r="AB4" s="18">
        <v>106.7</v>
      </c>
      <c r="AC4" s="7">
        <v>96.4</v>
      </c>
      <c r="AD4" s="18">
        <v>97.6</v>
      </c>
      <c r="AE4" s="18">
        <v>99.6</v>
      </c>
      <c r="AF4" s="18">
        <v>99.6</v>
      </c>
      <c r="AG4" s="18">
        <v>97.8</v>
      </c>
      <c r="AH4" s="18"/>
      <c r="AI4" s="18">
        <f>SUM(C4:AG4)</f>
        <v>2323.7000000000003</v>
      </c>
      <c r="AJ4" s="16">
        <f>AVERAGE(C4:AG4)</f>
        <v>77.456666666666678</v>
      </c>
      <c r="AK4" s="17"/>
    </row>
    <row r="5" spans="1:40" x14ac:dyDescent="0.25">
      <c r="A5" s="13" t="s">
        <v>23</v>
      </c>
      <c r="B5" s="12">
        <v>57190</v>
      </c>
      <c r="C5">
        <v>57206</v>
      </c>
      <c r="E5">
        <v>57314</v>
      </c>
      <c r="F5" s="12">
        <v>57379</v>
      </c>
      <c r="G5" s="12">
        <v>57487</v>
      </c>
      <c r="H5" s="12">
        <v>57590</v>
      </c>
      <c r="I5" s="12">
        <v>57695</v>
      </c>
      <c r="J5" s="12">
        <v>57793</v>
      </c>
      <c r="K5" s="12">
        <v>57827</v>
      </c>
      <c r="L5" s="12">
        <v>57926</v>
      </c>
      <c r="M5" s="12">
        <v>58029</v>
      </c>
      <c r="N5" s="12">
        <v>58135</v>
      </c>
      <c r="O5" s="12">
        <v>58214</v>
      </c>
      <c r="P5" s="12">
        <v>48247</v>
      </c>
      <c r="Q5" s="12">
        <v>58281</v>
      </c>
      <c r="R5" s="12">
        <v>58314</v>
      </c>
      <c r="S5" s="12">
        <v>58355</v>
      </c>
      <c r="T5" s="12">
        <v>58402</v>
      </c>
      <c r="U5" s="12">
        <v>58441</v>
      </c>
      <c r="V5" s="12">
        <v>58542</v>
      </c>
      <c r="W5" s="12">
        <v>58652</v>
      </c>
      <c r="X5" s="12">
        <v>58756</v>
      </c>
      <c r="Y5" s="12">
        <v>58790</v>
      </c>
      <c r="Z5" s="12">
        <v>58812</v>
      </c>
      <c r="AA5" s="12">
        <v>58918</v>
      </c>
      <c r="AB5" s="12">
        <v>59024</v>
      </c>
      <c r="AC5" s="12">
        <v>59121</v>
      </c>
      <c r="AD5" s="12">
        <v>59218</v>
      </c>
      <c r="AE5" s="12">
        <v>59318</v>
      </c>
      <c r="AF5" s="12">
        <v>59418</v>
      </c>
      <c r="AG5" s="12">
        <v>59516</v>
      </c>
      <c r="AI5" s="12">
        <f>MAX(C5:AG5)-B5</f>
        <v>2326</v>
      </c>
    </row>
  </sheetData>
  <phoneticPr fontId="22" type="noConversion"/>
  <conditionalFormatting sqref="B6:C6 E6:AG6">
    <cfRule type="cellIs" dxfId="3398" priority="1" stopIfTrue="1" operator="greaterThan">
      <formula>17</formula>
    </cfRule>
    <cfRule type="cellIs" dxfId="3397" priority="2" stopIfTrue="1" operator="between">
      <formula>10</formula>
      <formula>15</formula>
    </cfRule>
    <cfRule type="cellIs" dxfId="3396" priority="3" stopIfTrue="1" operator="between">
      <formula>15</formula>
      <formula>17</formula>
    </cfRule>
  </conditionalFormatting>
  <conditionalFormatting sqref="B4:AG4">
    <cfRule type="cellIs" dxfId="3395" priority="4" stopIfTrue="1" operator="greaterThan">
      <formula>100</formula>
    </cfRule>
    <cfRule type="cellIs" dxfId="3394" priority="5" stopIfTrue="1" operator="between">
      <formula>80</formula>
      <formula>100</formula>
    </cfRule>
    <cfRule type="cellIs" dxfId="3393" priority="6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12.837999999999999</v>
      </c>
      <c r="C3" s="14">
        <v>9.5869999999999997</v>
      </c>
      <c r="D3" s="14">
        <v>15</v>
      </c>
      <c r="E3" s="14">
        <v>15</v>
      </c>
      <c r="F3" s="14">
        <v>15</v>
      </c>
      <c r="G3" s="14">
        <v>12.992000000000001</v>
      </c>
      <c r="H3" s="14">
        <v>15</v>
      </c>
      <c r="I3" s="14">
        <v>15</v>
      </c>
      <c r="J3" s="14">
        <v>15</v>
      </c>
      <c r="K3" s="14">
        <v>15</v>
      </c>
      <c r="L3" s="14">
        <v>14.661</v>
      </c>
      <c r="M3" s="14">
        <v>15</v>
      </c>
      <c r="N3" s="14">
        <v>15</v>
      </c>
      <c r="O3" s="14">
        <v>15</v>
      </c>
      <c r="P3" s="14">
        <v>15</v>
      </c>
      <c r="Q3" s="14">
        <v>6.218</v>
      </c>
      <c r="R3" s="14">
        <v>15</v>
      </c>
      <c r="S3" s="14">
        <v>15</v>
      </c>
      <c r="T3" s="14">
        <v>13.214</v>
      </c>
      <c r="U3" s="14">
        <v>15</v>
      </c>
      <c r="V3" s="14">
        <v>15</v>
      </c>
      <c r="W3" s="14">
        <v>15</v>
      </c>
      <c r="X3" s="14">
        <v>15</v>
      </c>
      <c r="Y3" s="14">
        <v>7.6879999999999997</v>
      </c>
      <c r="Z3" s="14">
        <v>15</v>
      </c>
      <c r="AA3" s="14">
        <v>13.705</v>
      </c>
      <c r="AB3" s="14">
        <v>15</v>
      </c>
      <c r="AC3" s="14">
        <v>4.0350000000000001</v>
      </c>
      <c r="AD3" s="14">
        <v>15</v>
      </c>
      <c r="AE3" s="14">
        <v>14.916</v>
      </c>
      <c r="AF3" s="14">
        <v>13.435</v>
      </c>
      <c r="AG3" s="14"/>
      <c r="AH3" s="14"/>
      <c r="AI3" s="14"/>
    </row>
    <row r="4" spans="1:40" s="7" customFormat="1" x14ac:dyDescent="0.25">
      <c r="A4" s="15" t="s">
        <v>17</v>
      </c>
      <c r="B4" s="18">
        <v>97.8</v>
      </c>
      <c r="C4" s="18">
        <v>22.8</v>
      </c>
      <c r="D4" s="18">
        <v>46.4</v>
      </c>
      <c r="E4" s="18">
        <v>43.6</v>
      </c>
      <c r="F4" s="18">
        <v>76.7</v>
      </c>
      <c r="G4" s="18">
        <v>27.5</v>
      </c>
      <c r="H4" s="18">
        <v>73.599999999999994</v>
      </c>
      <c r="I4" s="18">
        <v>99.7</v>
      </c>
      <c r="J4" s="18">
        <v>98.7</v>
      </c>
      <c r="K4" s="18">
        <v>99.3</v>
      </c>
      <c r="L4" s="18">
        <v>76.8</v>
      </c>
      <c r="M4" s="18">
        <v>72.7</v>
      </c>
      <c r="N4" s="18">
        <v>80.400000000000006</v>
      </c>
      <c r="O4" s="18">
        <v>59.4</v>
      </c>
      <c r="P4" s="18">
        <v>64.3</v>
      </c>
      <c r="Q4" s="18">
        <v>31.9</v>
      </c>
      <c r="R4" s="18">
        <v>54.3</v>
      </c>
      <c r="S4" s="18">
        <v>24.5</v>
      </c>
      <c r="T4" s="18">
        <v>33.6</v>
      </c>
      <c r="U4" s="18">
        <v>64.400000000000006</v>
      </c>
      <c r="V4" s="18">
        <v>63.5</v>
      </c>
      <c r="W4" s="18">
        <v>93.8</v>
      </c>
      <c r="X4" s="18">
        <v>39.299999999999997</v>
      </c>
      <c r="Y4" s="18">
        <v>14.3</v>
      </c>
      <c r="Z4" s="18">
        <v>86.6</v>
      </c>
      <c r="AA4" s="18">
        <v>89.3</v>
      </c>
      <c r="AB4" s="18">
        <v>58.7</v>
      </c>
      <c r="AC4" s="7">
        <v>23.1</v>
      </c>
      <c r="AD4" s="18">
        <v>69.3</v>
      </c>
      <c r="AE4" s="18">
        <v>73.3</v>
      </c>
      <c r="AF4" s="18">
        <v>86.2</v>
      </c>
      <c r="AG4" s="18"/>
      <c r="AH4" s="18"/>
      <c r="AI4" s="18">
        <f>SUM(C4:AG4)</f>
        <v>1847.9999999999995</v>
      </c>
      <c r="AJ4" s="16">
        <f>AVERAGE(C4:AG4)</f>
        <v>61.599999999999987</v>
      </c>
      <c r="AK4" s="17"/>
    </row>
    <row r="5" spans="1:40" x14ac:dyDescent="0.25">
      <c r="A5" s="13" t="s">
        <v>23</v>
      </c>
      <c r="B5" s="12">
        <v>59516</v>
      </c>
      <c r="C5">
        <v>59538</v>
      </c>
      <c r="D5">
        <v>59585</v>
      </c>
      <c r="E5">
        <v>59629</v>
      </c>
      <c r="F5" s="12">
        <v>59705</v>
      </c>
      <c r="G5" s="12">
        <v>59733</v>
      </c>
      <c r="H5" s="12">
        <v>59806</v>
      </c>
      <c r="I5" s="12">
        <v>59906</v>
      </c>
      <c r="J5" s="12">
        <v>60005</v>
      </c>
      <c r="K5" s="12">
        <v>60104</v>
      </c>
      <c r="L5" s="12">
        <v>60181</v>
      </c>
      <c r="M5" s="12">
        <v>60254</v>
      </c>
      <c r="N5" s="12">
        <v>60334</v>
      </c>
      <c r="O5" s="12">
        <v>60394</v>
      </c>
      <c r="P5" s="12">
        <v>60458</v>
      </c>
      <c r="Q5" s="12">
        <v>60490</v>
      </c>
      <c r="R5" s="12">
        <v>60544</v>
      </c>
      <c r="S5" s="12">
        <v>60569</v>
      </c>
      <c r="T5" s="12">
        <v>60603</v>
      </c>
      <c r="U5" s="12">
        <v>60667</v>
      </c>
      <c r="V5" s="12">
        <v>60731</v>
      </c>
      <c r="W5" s="12">
        <v>60824</v>
      </c>
      <c r="X5" s="12">
        <v>60864</v>
      </c>
      <c r="Y5" s="12">
        <v>60878</v>
      </c>
      <c r="Z5" s="12">
        <v>60965</v>
      </c>
      <c r="AA5" s="12">
        <v>61054</v>
      </c>
      <c r="AB5" s="12">
        <v>61113</v>
      </c>
      <c r="AC5" s="12">
        <v>61136</v>
      </c>
      <c r="AD5" s="12">
        <v>61205</v>
      </c>
      <c r="AE5" s="12">
        <v>61279</v>
      </c>
      <c r="AF5" s="12">
        <v>61365</v>
      </c>
      <c r="AG5" s="12"/>
      <c r="AI5" s="12">
        <f>MAX(C5:AG5)-B5</f>
        <v>1849</v>
      </c>
    </row>
  </sheetData>
  <phoneticPr fontId="22" type="noConversion"/>
  <conditionalFormatting sqref="B6:C6 E6:AG6">
    <cfRule type="cellIs" dxfId="3392" priority="1" stopIfTrue="1" operator="greaterThan">
      <formula>17</formula>
    </cfRule>
    <cfRule type="cellIs" dxfId="3391" priority="2" stopIfTrue="1" operator="between">
      <formula>10</formula>
      <formula>15</formula>
    </cfRule>
    <cfRule type="cellIs" dxfId="3390" priority="3" stopIfTrue="1" operator="between">
      <formula>15</formula>
      <formula>17</formula>
    </cfRule>
  </conditionalFormatting>
  <conditionalFormatting sqref="B4:AG4">
    <cfRule type="cellIs" dxfId="3389" priority="4" stopIfTrue="1" operator="greaterThan">
      <formula>100</formula>
    </cfRule>
    <cfRule type="cellIs" dxfId="3388" priority="5" stopIfTrue="1" operator="between">
      <formula>80</formula>
      <formula>100</formula>
    </cfRule>
    <cfRule type="cellIs" dxfId="3387" priority="6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13.435</v>
      </c>
      <c r="C3" s="14">
        <v>13.930999999999999</v>
      </c>
      <c r="D3" s="14">
        <v>12.834</v>
      </c>
      <c r="E3" s="14">
        <v>15</v>
      </c>
      <c r="F3" s="14">
        <v>14.196</v>
      </c>
      <c r="G3" s="14">
        <v>15</v>
      </c>
      <c r="H3" s="14">
        <v>3.5569999999999999</v>
      </c>
      <c r="I3" s="14">
        <v>14.426</v>
      </c>
      <c r="J3" s="14">
        <v>15</v>
      </c>
      <c r="K3" s="14">
        <v>12.66</v>
      </c>
      <c r="L3" s="14">
        <v>5.67</v>
      </c>
      <c r="M3" s="14">
        <v>11.987</v>
      </c>
      <c r="N3" s="14">
        <v>15</v>
      </c>
      <c r="O3" s="14">
        <v>3.8660000000000001</v>
      </c>
      <c r="P3" s="14">
        <v>15</v>
      </c>
      <c r="Q3" s="14">
        <v>3.3490000000000002</v>
      </c>
      <c r="R3" s="14">
        <v>12.811999999999999</v>
      </c>
      <c r="S3" s="14">
        <v>13.305999999999999</v>
      </c>
      <c r="T3" s="14">
        <v>2.218</v>
      </c>
      <c r="U3" s="14">
        <v>13.781000000000001</v>
      </c>
      <c r="V3" s="14">
        <v>12.791</v>
      </c>
      <c r="W3" s="14">
        <v>14.288</v>
      </c>
      <c r="X3" s="14">
        <v>8.4079999999999995</v>
      </c>
      <c r="Y3" s="14">
        <v>15</v>
      </c>
      <c r="Z3" s="14">
        <v>12.023999999999999</v>
      </c>
      <c r="AA3" s="14">
        <v>9.3670000000000009</v>
      </c>
      <c r="AB3" s="14">
        <v>13.382</v>
      </c>
      <c r="AC3" s="14">
        <v>11.212999999999999</v>
      </c>
      <c r="AD3" s="14">
        <v>13.303000000000001</v>
      </c>
      <c r="AE3" s="14">
        <v>14.721</v>
      </c>
      <c r="AF3" s="14">
        <v>10.997999999999999</v>
      </c>
      <c r="AG3" s="14">
        <v>2.7490000000000001</v>
      </c>
      <c r="AH3" s="14"/>
      <c r="AI3" s="14"/>
    </row>
    <row r="4" spans="1:40" s="7" customFormat="1" x14ac:dyDescent="0.25">
      <c r="A4" s="15" t="s">
        <v>17</v>
      </c>
      <c r="B4" s="18">
        <v>86.2</v>
      </c>
      <c r="C4" s="18">
        <v>81.2</v>
      </c>
      <c r="D4" s="18">
        <v>77</v>
      </c>
      <c r="E4" s="18">
        <v>62</v>
      </c>
      <c r="F4" s="18">
        <v>80.5</v>
      </c>
      <c r="G4" s="18">
        <v>58.6</v>
      </c>
      <c r="H4" s="18">
        <v>12.7</v>
      </c>
      <c r="I4" s="18">
        <v>25.2</v>
      </c>
      <c r="J4" s="18">
        <v>54</v>
      </c>
      <c r="K4" s="18">
        <v>74.3</v>
      </c>
      <c r="L4" s="18">
        <v>18.100000000000001</v>
      </c>
      <c r="M4" s="18">
        <v>29.7</v>
      </c>
      <c r="N4" s="18">
        <v>55.2</v>
      </c>
      <c r="O4" s="18">
        <v>12.5</v>
      </c>
      <c r="P4" s="18">
        <v>40</v>
      </c>
      <c r="Q4" s="18">
        <v>14.6</v>
      </c>
      <c r="R4" s="18">
        <v>23.9</v>
      </c>
      <c r="S4" s="18">
        <v>26.4</v>
      </c>
      <c r="T4" s="18">
        <v>7.9</v>
      </c>
      <c r="U4" s="18">
        <v>24</v>
      </c>
      <c r="V4" s="18">
        <v>56.7</v>
      </c>
      <c r="W4" s="18">
        <v>62.8</v>
      </c>
      <c r="X4" s="18">
        <v>30.2</v>
      </c>
      <c r="Y4" s="18">
        <v>50.8</v>
      </c>
      <c r="Z4" s="18">
        <v>47.4</v>
      </c>
      <c r="AA4" s="18">
        <v>41.4</v>
      </c>
      <c r="AB4" s="18">
        <v>60.8</v>
      </c>
      <c r="AC4" s="7">
        <v>55.2</v>
      </c>
      <c r="AD4" s="18">
        <v>52.4</v>
      </c>
      <c r="AE4" s="18">
        <v>32.1</v>
      </c>
      <c r="AF4" s="18">
        <v>60.4</v>
      </c>
      <c r="AG4" s="18">
        <v>13.7</v>
      </c>
      <c r="AH4" s="18"/>
      <c r="AI4" s="18">
        <f>SUM(C4:AG4)</f>
        <v>1341.7000000000003</v>
      </c>
      <c r="AJ4" s="16">
        <f>AVERAGE(C4:AG4)</f>
        <v>43.28064516129033</v>
      </c>
      <c r="AK4" s="17"/>
    </row>
    <row r="5" spans="1:40" x14ac:dyDescent="0.25">
      <c r="A5" s="13" t="s">
        <v>23</v>
      </c>
      <c r="B5" s="12">
        <v>61365</v>
      </c>
      <c r="C5">
        <v>61446</v>
      </c>
      <c r="D5">
        <v>61523</v>
      </c>
      <c r="E5">
        <v>61585</v>
      </c>
      <c r="F5" s="12">
        <v>61666</v>
      </c>
      <c r="G5" s="12">
        <v>61724</v>
      </c>
      <c r="H5" s="12">
        <v>61737</v>
      </c>
      <c r="I5" s="12">
        <v>61762</v>
      </c>
      <c r="J5" s="12">
        <v>61816</v>
      </c>
      <c r="K5" s="12">
        <v>61891</v>
      </c>
      <c r="L5" s="12">
        <v>61909</v>
      </c>
      <c r="M5" s="12">
        <v>61938</v>
      </c>
      <c r="N5" s="12">
        <v>61994</v>
      </c>
      <c r="O5" s="12">
        <v>62006</v>
      </c>
      <c r="P5" s="12">
        <v>62046</v>
      </c>
      <c r="Q5" s="12">
        <v>62061</v>
      </c>
      <c r="R5" s="12">
        <v>62085</v>
      </c>
      <c r="S5" s="12">
        <v>62111</v>
      </c>
      <c r="T5" s="12">
        <v>62119</v>
      </c>
      <c r="U5" s="12">
        <v>62143</v>
      </c>
      <c r="V5" s="12">
        <v>62200</v>
      </c>
      <c r="W5" s="12">
        <v>62263</v>
      </c>
      <c r="X5" s="12">
        <v>62293</v>
      </c>
      <c r="Y5" s="12">
        <v>62344</v>
      </c>
      <c r="Z5" s="12">
        <v>62391</v>
      </c>
      <c r="AA5" s="12">
        <v>62433</v>
      </c>
      <c r="AB5" s="12">
        <v>62494</v>
      </c>
      <c r="AC5" s="12">
        <v>62549</v>
      </c>
      <c r="AD5" s="12">
        <v>62601</v>
      </c>
      <c r="AE5" s="12">
        <v>62634</v>
      </c>
      <c r="AF5" s="12">
        <v>62694</v>
      </c>
      <c r="AG5" s="12">
        <v>62708</v>
      </c>
      <c r="AI5" s="12">
        <f>MAX(C5:AG5)-B5</f>
        <v>1343</v>
      </c>
    </row>
  </sheetData>
  <phoneticPr fontId="22" type="noConversion"/>
  <conditionalFormatting sqref="B6:C6 E6:AG6">
    <cfRule type="cellIs" dxfId="3386" priority="1" stopIfTrue="1" operator="greaterThan">
      <formula>17</formula>
    </cfRule>
    <cfRule type="cellIs" dxfId="3385" priority="2" stopIfTrue="1" operator="between">
      <formula>10</formula>
      <formula>15</formula>
    </cfRule>
    <cfRule type="cellIs" dxfId="3384" priority="3" stopIfTrue="1" operator="between">
      <formula>15</formula>
      <formula>17</formula>
    </cfRule>
  </conditionalFormatting>
  <conditionalFormatting sqref="B4:AG4">
    <cfRule type="cellIs" dxfId="3383" priority="4" stopIfTrue="1" operator="greaterThan">
      <formula>100</formula>
    </cfRule>
    <cfRule type="cellIs" dxfId="3382" priority="5" stopIfTrue="1" operator="between">
      <formula>80</formula>
      <formula>100</formula>
    </cfRule>
    <cfRule type="cellIs" dxfId="3381" priority="6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f>'Okt12'!AG3</f>
        <v>5.109</v>
      </c>
      <c r="C3" s="14">
        <v>12.335000000000001</v>
      </c>
      <c r="D3" s="14">
        <v>11.317</v>
      </c>
      <c r="E3" s="14">
        <v>10.837</v>
      </c>
      <c r="F3" s="14">
        <v>14.243</v>
      </c>
      <c r="G3" s="14">
        <v>13.912000000000001</v>
      </c>
      <c r="H3" s="14">
        <v>13.989000000000001</v>
      </c>
      <c r="I3" s="14">
        <v>13.218</v>
      </c>
      <c r="J3" s="14">
        <v>12.622</v>
      </c>
      <c r="K3" s="14">
        <v>11.242000000000001</v>
      </c>
      <c r="L3" s="14">
        <v>11.242000000000001</v>
      </c>
      <c r="M3" s="14">
        <v>6.05</v>
      </c>
      <c r="N3" s="14">
        <v>7.2279999999999998</v>
      </c>
      <c r="O3" s="14">
        <v>11.183</v>
      </c>
      <c r="P3" s="14">
        <v>10.646000000000001</v>
      </c>
      <c r="Q3" s="14">
        <v>11.44</v>
      </c>
      <c r="R3" s="14">
        <v>4.2110000000000003</v>
      </c>
      <c r="S3" s="14">
        <v>3.8969999999999998</v>
      </c>
      <c r="T3" s="14">
        <v>6.6760000000000002</v>
      </c>
      <c r="U3" s="14">
        <v>3.1120000000000001</v>
      </c>
      <c r="V3" s="14">
        <v>4.0510000000000002</v>
      </c>
      <c r="W3" s="14">
        <v>3.1440000000000001</v>
      </c>
      <c r="X3" s="14">
        <v>8.8930000000000007</v>
      </c>
      <c r="Y3" s="14">
        <v>8.9149999999999991</v>
      </c>
      <c r="Z3" s="14">
        <v>8.9149999999999991</v>
      </c>
      <c r="AA3" s="14">
        <v>9.4879999999999995</v>
      </c>
      <c r="AB3" s="14">
        <v>5.0419999999999998</v>
      </c>
      <c r="AC3" s="14">
        <v>4.3280000000000003</v>
      </c>
      <c r="AD3" s="14">
        <f>7.7/14.8*4.3</f>
        <v>2.237162162162162</v>
      </c>
      <c r="AE3" s="14">
        <v>0.2</v>
      </c>
      <c r="AF3" s="14">
        <v>0.29799999999999999</v>
      </c>
      <c r="AG3" s="14"/>
      <c r="AH3" s="14"/>
      <c r="AI3" s="14"/>
    </row>
    <row r="4" spans="1:40" s="7" customFormat="1" x14ac:dyDescent="0.25">
      <c r="A4" s="15" t="s">
        <v>17</v>
      </c>
      <c r="B4" s="14">
        <f>'Okt12'!AG4</f>
        <v>19.100000000000001</v>
      </c>
      <c r="C4" s="18">
        <v>51.6</v>
      </c>
      <c r="D4" s="18">
        <v>58.5</v>
      </c>
      <c r="E4" s="18">
        <v>42.2</v>
      </c>
      <c r="F4" s="18">
        <v>35.799999999999997</v>
      </c>
      <c r="G4" s="18">
        <v>46.2</v>
      </c>
      <c r="H4" s="18">
        <v>33.4</v>
      </c>
      <c r="I4" s="18">
        <v>39.4</v>
      </c>
      <c r="J4" s="18">
        <v>39.200000000000003</v>
      </c>
      <c r="K4" s="18">
        <v>51</v>
      </c>
      <c r="L4" s="18">
        <v>8.5</v>
      </c>
      <c r="M4" s="18">
        <v>10.1</v>
      </c>
      <c r="N4" s="18">
        <v>17.600000000000001</v>
      </c>
      <c r="O4" s="18">
        <v>27.4</v>
      </c>
      <c r="P4" s="18">
        <v>46.2</v>
      </c>
      <c r="Q4" s="18">
        <v>48</v>
      </c>
      <c r="R4" s="18">
        <v>13.7</v>
      </c>
      <c r="S4" s="18">
        <v>14</v>
      </c>
      <c r="T4" s="18">
        <v>22.4</v>
      </c>
      <c r="U4" s="18">
        <v>10.6</v>
      </c>
      <c r="V4" s="18">
        <v>13.7</v>
      </c>
      <c r="W4" s="18">
        <v>13.2</v>
      </c>
      <c r="X4" s="18">
        <v>24.5</v>
      </c>
      <c r="Y4" s="18">
        <v>37.1</v>
      </c>
      <c r="Z4" s="18">
        <v>25.4</v>
      </c>
      <c r="AA4" s="18">
        <v>15.9</v>
      </c>
      <c r="AB4" s="18">
        <v>11.7</v>
      </c>
      <c r="AC4" s="18">
        <v>11.4</v>
      </c>
      <c r="AD4" s="18">
        <v>6.8</v>
      </c>
      <c r="AE4" s="18">
        <v>0.06</v>
      </c>
      <c r="AF4" s="18">
        <v>0.8</v>
      </c>
      <c r="AG4" s="18"/>
      <c r="AH4" s="18"/>
      <c r="AI4" s="18">
        <f>SUM(C4:AG4)</f>
        <v>776.3599999999999</v>
      </c>
      <c r="AJ4" s="16">
        <f>AVERAGE(C4:AG4)</f>
        <v>25.878666666666664</v>
      </c>
      <c r="AK4" s="17"/>
    </row>
    <row r="5" spans="1:40" x14ac:dyDescent="0.25">
      <c r="A5" s="13" t="s">
        <v>23</v>
      </c>
      <c r="B5" s="14">
        <f>'Okt12'!AG5</f>
        <v>1333</v>
      </c>
      <c r="C5">
        <v>1384</v>
      </c>
      <c r="D5">
        <v>1443</v>
      </c>
      <c r="E5">
        <v>1485</v>
      </c>
      <c r="F5" s="12">
        <v>1521</v>
      </c>
      <c r="G5" s="12">
        <v>1567</v>
      </c>
      <c r="H5" s="12">
        <v>1601</v>
      </c>
      <c r="I5" s="12">
        <v>1640</v>
      </c>
      <c r="J5" s="12">
        <v>1680</v>
      </c>
      <c r="K5" s="12">
        <v>1731</v>
      </c>
      <c r="L5" s="12">
        <v>1739</v>
      </c>
      <c r="M5" s="12">
        <v>1749</v>
      </c>
      <c r="N5" s="12">
        <v>1767</v>
      </c>
      <c r="O5" s="12">
        <v>1794</v>
      </c>
      <c r="P5" s="12">
        <v>1841</v>
      </c>
      <c r="Q5" s="12">
        <v>1889</v>
      </c>
      <c r="R5" s="12">
        <v>1902</v>
      </c>
      <c r="S5" s="12">
        <v>1916</v>
      </c>
      <c r="T5" s="12">
        <v>1939</v>
      </c>
      <c r="U5" s="12">
        <v>1950</v>
      </c>
      <c r="V5" s="12">
        <v>1963</v>
      </c>
      <c r="W5" s="12">
        <v>1976</v>
      </c>
      <c r="X5" s="12">
        <v>2001</v>
      </c>
      <c r="Y5" s="12">
        <v>2038</v>
      </c>
      <c r="Z5" s="12">
        <v>2064</v>
      </c>
      <c r="AA5" s="12">
        <v>2080</v>
      </c>
      <c r="AB5" s="12">
        <v>2091</v>
      </c>
      <c r="AC5" s="12">
        <v>2103</v>
      </c>
      <c r="AD5" s="12">
        <f>AC5+AD4</f>
        <v>2109.8000000000002</v>
      </c>
      <c r="AE5" s="12">
        <v>2110</v>
      </c>
      <c r="AF5" s="12">
        <v>2111</v>
      </c>
      <c r="AG5" s="12"/>
      <c r="AI5" s="12">
        <f>MAX(C5:AG5)-B5</f>
        <v>778</v>
      </c>
    </row>
  </sheetData>
  <sheetProtection selectLockedCells="1" selectUnlockedCells="1"/>
  <phoneticPr fontId="0" type="noConversion"/>
  <conditionalFormatting sqref="B6:AG6">
    <cfRule type="cellIs" dxfId="3599" priority="1" stopIfTrue="1" operator="greaterThan">
      <formula>17</formula>
    </cfRule>
    <cfRule type="cellIs" dxfId="3598" priority="2" stopIfTrue="1" operator="between">
      <formula>10</formula>
      <formula>15</formula>
    </cfRule>
    <cfRule type="cellIs" dxfId="3597" priority="3" stopIfTrue="1" operator="between">
      <formula>15</formula>
      <formula>17</formula>
    </cfRule>
  </conditionalFormatting>
  <conditionalFormatting sqref="C4:AG4">
    <cfRule type="cellIs" dxfId="3596" priority="4" stopIfTrue="1" operator="greaterThan">
      <formula>50</formula>
    </cfRule>
    <cfRule type="cellIs" dxfId="3595" priority="5" stopIfTrue="1" operator="between">
      <formula>25</formula>
      <formula>35</formula>
    </cfRule>
    <cfRule type="cellIs" dxfId="3594" priority="6" stopIfTrue="1" operator="between">
      <formula>35</formula>
      <formula>50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>
      <selection sqref="A1:IV65536"/>
    </sheetView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2.7490000000000001</v>
      </c>
      <c r="C3" s="14">
        <v>12.803000000000001</v>
      </c>
      <c r="D3" s="14">
        <v>13.143000000000001</v>
      </c>
      <c r="E3" s="14">
        <v>7.5250000000000004</v>
      </c>
      <c r="F3" s="14">
        <v>11.048999999999999</v>
      </c>
      <c r="G3" s="14">
        <v>10.119</v>
      </c>
      <c r="H3" s="14">
        <v>10.491</v>
      </c>
      <c r="I3" s="14">
        <v>9.9039999999999999</v>
      </c>
      <c r="J3" s="14">
        <v>10</v>
      </c>
      <c r="K3" s="14">
        <v>13.662000000000001</v>
      </c>
      <c r="L3" s="14">
        <v>9.8079999999999998</v>
      </c>
      <c r="M3" s="14">
        <v>9.7870000000000008</v>
      </c>
      <c r="N3" s="14">
        <v>9.4429999999999996</v>
      </c>
      <c r="O3" s="14">
        <v>11.173999999999999</v>
      </c>
      <c r="P3" s="14">
        <v>9.282</v>
      </c>
      <c r="Q3" s="14">
        <v>10.75</v>
      </c>
      <c r="R3" s="14">
        <v>9.3759999999999994</v>
      </c>
      <c r="S3" s="14">
        <v>11.973000000000001</v>
      </c>
      <c r="T3" s="14">
        <v>9.5</v>
      </c>
      <c r="U3" s="14">
        <v>11.428000000000001</v>
      </c>
      <c r="V3" s="14">
        <v>3.63</v>
      </c>
      <c r="W3" s="14">
        <v>13.441000000000001</v>
      </c>
      <c r="X3" s="14">
        <v>1.2769999999999999</v>
      </c>
      <c r="Y3" s="14">
        <v>11.115</v>
      </c>
      <c r="Z3" s="14">
        <v>10.896000000000001</v>
      </c>
      <c r="AA3" s="14">
        <v>0.24</v>
      </c>
      <c r="AB3" s="14">
        <v>1.2210000000000001</v>
      </c>
      <c r="AC3" s="14">
        <v>10.95</v>
      </c>
      <c r="AD3" s="14">
        <v>7.0410000000000004</v>
      </c>
      <c r="AE3" s="14">
        <v>2.294</v>
      </c>
      <c r="AF3" s="14">
        <v>8.9260000000000002</v>
      </c>
      <c r="AG3" s="14"/>
      <c r="AH3" s="14"/>
      <c r="AI3" s="14"/>
    </row>
    <row r="4" spans="1:40" s="7" customFormat="1" x14ac:dyDescent="0.25">
      <c r="A4" s="15" t="s">
        <v>17</v>
      </c>
      <c r="B4" s="18">
        <v>13.7</v>
      </c>
      <c r="C4" s="18">
        <v>52.3</v>
      </c>
      <c r="D4" s="18">
        <v>38.6</v>
      </c>
      <c r="E4" s="18">
        <v>15.3</v>
      </c>
      <c r="F4" s="18">
        <v>53</v>
      </c>
      <c r="G4" s="18">
        <v>56.5</v>
      </c>
      <c r="H4" s="18">
        <v>55.2</v>
      </c>
      <c r="I4" s="18">
        <v>54.5</v>
      </c>
      <c r="J4" s="18">
        <v>54.6</v>
      </c>
      <c r="K4" s="18">
        <v>50.8</v>
      </c>
      <c r="L4" s="18">
        <v>52.5</v>
      </c>
      <c r="M4" s="18">
        <v>51.4</v>
      </c>
      <c r="N4" s="18">
        <v>24.4</v>
      </c>
      <c r="O4" s="18">
        <v>33.5</v>
      </c>
      <c r="P4" s="18">
        <v>33.9</v>
      </c>
      <c r="Q4" s="18">
        <v>29.8</v>
      </c>
      <c r="R4" s="18">
        <v>41.7</v>
      </c>
      <c r="S4" s="18">
        <v>38.4</v>
      </c>
      <c r="T4" s="18">
        <v>50.2</v>
      </c>
      <c r="U4" s="18">
        <v>41.2</v>
      </c>
      <c r="V4" s="18">
        <v>7.9</v>
      </c>
      <c r="W4" s="18">
        <v>19.7</v>
      </c>
      <c r="X4" s="18">
        <v>2.2999999999999998</v>
      </c>
      <c r="Y4" s="18">
        <v>17.5</v>
      </c>
      <c r="Z4" s="18">
        <v>45.4</v>
      </c>
      <c r="AA4" s="18">
        <v>1</v>
      </c>
      <c r="AB4" s="18">
        <v>3.6</v>
      </c>
      <c r="AC4" s="7">
        <v>27</v>
      </c>
      <c r="AD4" s="18">
        <v>9.6999999999999993</v>
      </c>
      <c r="AE4" s="18">
        <v>9</v>
      </c>
      <c r="AF4" s="18">
        <v>30.4</v>
      </c>
      <c r="AG4" s="18"/>
      <c r="AH4" s="18"/>
      <c r="AI4" s="18">
        <f>SUM(C4:AG4)</f>
        <v>1001.3000000000001</v>
      </c>
      <c r="AJ4" s="16">
        <f>AVERAGE(C4:AG4)</f>
        <v>33.376666666666672</v>
      </c>
      <c r="AK4" s="17"/>
    </row>
    <row r="5" spans="1:40" x14ac:dyDescent="0.25">
      <c r="A5" s="13" t="s">
        <v>23</v>
      </c>
      <c r="B5" s="12">
        <v>62708</v>
      </c>
      <c r="C5">
        <v>62760</v>
      </c>
      <c r="D5">
        <v>62799</v>
      </c>
      <c r="E5">
        <v>62814</v>
      </c>
      <c r="F5" s="12">
        <v>62867</v>
      </c>
      <c r="G5" s="12">
        <v>62924</v>
      </c>
      <c r="H5" s="12">
        <v>62979</v>
      </c>
      <c r="I5" s="12">
        <v>63033</v>
      </c>
      <c r="J5" s="12">
        <v>63088</v>
      </c>
      <c r="K5" s="12">
        <v>63139</v>
      </c>
      <c r="L5" s="12">
        <v>63191</v>
      </c>
      <c r="M5" s="12">
        <v>63243</v>
      </c>
      <c r="N5" s="12">
        <v>63267</v>
      </c>
      <c r="O5" s="12">
        <v>63301</v>
      </c>
      <c r="P5" s="12">
        <v>63335</v>
      </c>
      <c r="Q5" s="12">
        <v>63365</v>
      </c>
      <c r="R5" s="12">
        <v>63406</v>
      </c>
      <c r="S5" s="12">
        <v>63445</v>
      </c>
      <c r="T5" s="12">
        <v>63495</v>
      </c>
      <c r="U5" s="12">
        <v>63536</v>
      </c>
      <c r="V5" s="12">
        <v>63544</v>
      </c>
      <c r="W5" s="12">
        <v>63564</v>
      </c>
      <c r="X5" s="12">
        <v>63566</v>
      </c>
      <c r="Y5" s="12">
        <v>63584</v>
      </c>
      <c r="Z5" s="12">
        <v>63629</v>
      </c>
      <c r="AA5" s="12">
        <v>63630</v>
      </c>
      <c r="AB5" s="12">
        <v>63634</v>
      </c>
      <c r="AC5" s="12">
        <v>63661</v>
      </c>
      <c r="AD5" s="12">
        <v>63671</v>
      </c>
      <c r="AE5" s="12">
        <v>63680</v>
      </c>
      <c r="AF5" s="12">
        <v>63711</v>
      </c>
      <c r="AG5" s="12"/>
      <c r="AI5" s="12">
        <f>MAX(C5:AG5)-B5</f>
        <v>1003</v>
      </c>
    </row>
  </sheetData>
  <phoneticPr fontId="22" type="noConversion"/>
  <conditionalFormatting sqref="B6:C6 E6:AG6">
    <cfRule type="cellIs" dxfId="3380" priority="1" stopIfTrue="1" operator="greaterThan">
      <formula>17</formula>
    </cfRule>
    <cfRule type="cellIs" dxfId="3379" priority="2" stopIfTrue="1" operator="between">
      <formula>10</formula>
      <formula>15</formula>
    </cfRule>
    <cfRule type="cellIs" dxfId="3378" priority="3" stopIfTrue="1" operator="between">
      <formula>15</formula>
      <formula>17</formula>
    </cfRule>
  </conditionalFormatting>
  <conditionalFormatting sqref="B4:AG4">
    <cfRule type="cellIs" dxfId="3377" priority="4" stopIfTrue="1" operator="greaterThan">
      <formula>100</formula>
    </cfRule>
    <cfRule type="cellIs" dxfId="3376" priority="5" stopIfTrue="1" operator="between">
      <formula>80</formula>
      <formula>100</formula>
    </cfRule>
    <cfRule type="cellIs" dxfId="3375" priority="6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>
      <selection sqref="A1:IV65536"/>
    </sheetView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8.9260000000000002</v>
      </c>
      <c r="C3" s="14">
        <v>11.052</v>
      </c>
      <c r="D3" s="14">
        <v>9.2360000000000007</v>
      </c>
      <c r="E3" s="14">
        <v>9.2769999999999992</v>
      </c>
      <c r="F3" s="14">
        <v>3.169</v>
      </c>
      <c r="G3" s="14">
        <v>3.1339999999999999</v>
      </c>
      <c r="H3" s="14">
        <v>3.319</v>
      </c>
      <c r="I3" s="14">
        <v>8.5150000000000006</v>
      </c>
      <c r="J3" s="14">
        <v>4.883</v>
      </c>
      <c r="K3" s="14">
        <v>3.12</v>
      </c>
      <c r="L3" s="14">
        <v>3.1219999999999999</v>
      </c>
      <c r="M3" s="14">
        <v>7.6920000000000002</v>
      </c>
      <c r="N3" s="14">
        <v>8.9469999999999992</v>
      </c>
      <c r="O3" s="14">
        <v>9.3670000000000009</v>
      </c>
      <c r="P3" s="14">
        <v>8.4559999999999995</v>
      </c>
      <c r="Q3" s="14">
        <v>8.2609999999999992</v>
      </c>
      <c r="R3" s="14">
        <v>6.2050000000000001</v>
      </c>
      <c r="S3" s="14">
        <v>9.2409999999999997</v>
      </c>
      <c r="T3" s="14"/>
      <c r="U3" s="14">
        <v>7.9930000000000003</v>
      </c>
      <c r="V3" s="14">
        <v>8.1449999999999996</v>
      </c>
      <c r="W3" s="14">
        <v>2.3940000000000001</v>
      </c>
      <c r="X3" s="14">
        <v>8.8209999999999997</v>
      </c>
      <c r="Y3" s="14">
        <v>8.9979999999999993</v>
      </c>
      <c r="Z3" s="14">
        <v>8.7669999999999995</v>
      </c>
      <c r="AA3" s="14">
        <v>8.2080000000000002</v>
      </c>
      <c r="AB3" s="14">
        <v>8.609</v>
      </c>
      <c r="AC3" s="14">
        <v>9.0090000000000003</v>
      </c>
      <c r="AD3" s="14">
        <v>8.8089999999999993</v>
      </c>
      <c r="AE3" s="14">
        <v>8.73</v>
      </c>
      <c r="AF3" s="14">
        <v>8.4019999999999992</v>
      </c>
      <c r="AG3" s="14">
        <v>3.8610000000000002</v>
      </c>
      <c r="AH3" s="14"/>
      <c r="AI3" s="14"/>
    </row>
    <row r="4" spans="1:40" s="7" customFormat="1" x14ac:dyDescent="0.25">
      <c r="A4" s="15" t="s">
        <v>17</v>
      </c>
      <c r="B4" s="18">
        <v>30.4</v>
      </c>
      <c r="C4" s="18">
        <v>26.2</v>
      </c>
      <c r="D4" s="18">
        <v>46.6</v>
      </c>
      <c r="E4" s="18">
        <v>45.5</v>
      </c>
      <c r="F4" s="18">
        <v>8.6999999999999993</v>
      </c>
      <c r="G4" s="18">
        <v>10.6</v>
      </c>
      <c r="H4" s="18">
        <v>11.1</v>
      </c>
      <c r="I4" s="18">
        <v>42.3</v>
      </c>
      <c r="J4" s="18">
        <v>13.9</v>
      </c>
      <c r="K4" s="18">
        <v>6.9</v>
      </c>
      <c r="L4" s="18">
        <v>11.5</v>
      </c>
      <c r="M4" s="18">
        <v>23.5</v>
      </c>
      <c r="N4" s="18">
        <v>42.2</v>
      </c>
      <c r="O4" s="18">
        <v>30.3</v>
      </c>
      <c r="P4" s="18">
        <v>40.4</v>
      </c>
      <c r="Q4" s="18">
        <v>24.1</v>
      </c>
      <c r="R4" s="18">
        <v>10.7</v>
      </c>
      <c r="S4" s="18">
        <v>33.200000000000003</v>
      </c>
      <c r="T4" s="18">
        <f>T5-S5</f>
        <v>17.5</v>
      </c>
      <c r="U4" s="18">
        <v>37.299999999999997</v>
      </c>
      <c r="V4" s="18">
        <v>35.5</v>
      </c>
      <c r="W4" s="18">
        <v>6.3</v>
      </c>
      <c r="X4" s="18">
        <v>35</v>
      </c>
      <c r="Y4" s="18">
        <v>29.7</v>
      </c>
      <c r="Z4" s="18">
        <v>34.299999999999997</v>
      </c>
      <c r="AA4" s="18">
        <v>39.5</v>
      </c>
      <c r="AB4" s="18">
        <v>41.4</v>
      </c>
      <c r="AC4" s="7">
        <v>41.4</v>
      </c>
      <c r="AD4" s="18">
        <v>42.4</v>
      </c>
      <c r="AE4" s="18">
        <v>34.799999999999997</v>
      </c>
      <c r="AF4" s="18">
        <v>39.9</v>
      </c>
      <c r="AG4" s="18">
        <v>6.7</v>
      </c>
      <c r="AH4" s="18"/>
      <c r="AI4" s="18">
        <f>SUM(C4:AG4)</f>
        <v>869.39999999999986</v>
      </c>
      <c r="AJ4" s="16">
        <f>AVERAGE(C4:AG4)</f>
        <v>28.045161290322575</v>
      </c>
      <c r="AK4" s="17"/>
    </row>
    <row r="5" spans="1:40" x14ac:dyDescent="0.25">
      <c r="A5" s="13" t="s">
        <v>23</v>
      </c>
      <c r="B5" s="12">
        <v>63711</v>
      </c>
      <c r="C5">
        <v>63737</v>
      </c>
      <c r="D5">
        <v>63783</v>
      </c>
      <c r="E5">
        <v>63829</v>
      </c>
      <c r="F5" s="12">
        <v>63838</v>
      </c>
      <c r="G5" s="12">
        <v>63848</v>
      </c>
      <c r="H5" s="12">
        <v>63859</v>
      </c>
      <c r="I5" s="12">
        <v>63902</v>
      </c>
      <c r="J5" s="12">
        <v>63916</v>
      </c>
      <c r="K5" s="12">
        <v>63923</v>
      </c>
      <c r="L5" s="12">
        <v>63934</v>
      </c>
      <c r="M5" s="12">
        <v>63958</v>
      </c>
      <c r="N5" s="12">
        <v>64000</v>
      </c>
      <c r="O5" s="12">
        <v>64030</v>
      </c>
      <c r="P5" s="12">
        <v>64071</v>
      </c>
      <c r="Q5" s="12">
        <v>64095</v>
      </c>
      <c r="R5" s="12">
        <v>64106</v>
      </c>
      <c r="S5" s="12">
        <v>64139</v>
      </c>
      <c r="T5" s="12">
        <f>64157-0.5</f>
        <v>64156.5</v>
      </c>
      <c r="U5" s="12">
        <v>64194</v>
      </c>
      <c r="V5" s="12">
        <v>64229</v>
      </c>
      <c r="W5" s="12">
        <v>64236</v>
      </c>
      <c r="X5" s="12">
        <v>64271</v>
      </c>
      <c r="Y5" s="12">
        <v>64300</v>
      </c>
      <c r="Z5" s="12">
        <v>64335</v>
      </c>
      <c r="AA5" s="12">
        <v>64374</v>
      </c>
      <c r="AB5" s="12">
        <v>64416</v>
      </c>
      <c r="AC5" s="12">
        <v>64457</v>
      </c>
      <c r="AD5" s="12">
        <v>64499</v>
      </c>
      <c r="AE5" s="12">
        <v>64534</v>
      </c>
      <c r="AF5" s="12">
        <v>64574</v>
      </c>
      <c r="AG5" s="12">
        <v>64581</v>
      </c>
      <c r="AI5" s="12">
        <f>MAX(C5:AG5)-B5</f>
        <v>870</v>
      </c>
    </row>
  </sheetData>
  <phoneticPr fontId="22" type="noConversion"/>
  <conditionalFormatting sqref="B6:C6 E6:AG6">
    <cfRule type="cellIs" dxfId="3374" priority="1" stopIfTrue="1" operator="greaterThan">
      <formula>17</formula>
    </cfRule>
    <cfRule type="cellIs" dxfId="3373" priority="2" stopIfTrue="1" operator="between">
      <formula>10</formula>
      <formula>15</formula>
    </cfRule>
    <cfRule type="cellIs" dxfId="3372" priority="3" stopIfTrue="1" operator="between">
      <formula>15</formula>
      <formula>17</formula>
    </cfRule>
  </conditionalFormatting>
  <conditionalFormatting sqref="B4:AG4">
    <cfRule type="cellIs" dxfId="3371" priority="4" stopIfTrue="1" operator="greaterThan">
      <formula>100</formula>
    </cfRule>
    <cfRule type="cellIs" dxfId="3370" priority="5" stopIfTrue="1" operator="between">
      <formula>80</formula>
      <formula>100</formula>
    </cfRule>
    <cfRule type="cellIs" dxfId="3369" priority="6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3.8610000000000002</v>
      </c>
      <c r="C3" s="14">
        <v>9.3290000000000006</v>
      </c>
      <c r="D3" s="14">
        <v>1.9419999999999999</v>
      </c>
      <c r="E3" s="14">
        <v>11.71</v>
      </c>
      <c r="F3" s="14">
        <v>11.497</v>
      </c>
      <c r="G3" s="14">
        <v>11.462999999999999</v>
      </c>
      <c r="H3" s="14">
        <v>12.077999999999999</v>
      </c>
      <c r="I3" s="14">
        <v>1.1619999999999999</v>
      </c>
      <c r="J3" s="14">
        <v>2.6280000000000001</v>
      </c>
      <c r="K3" s="14">
        <v>2.2509999999999999</v>
      </c>
      <c r="L3" s="14">
        <v>4.8499999999999996</v>
      </c>
      <c r="M3" s="14">
        <v>11.87</v>
      </c>
      <c r="N3" s="14">
        <v>11.824999999999999</v>
      </c>
      <c r="O3" s="14">
        <v>12.555999999999999</v>
      </c>
      <c r="P3" s="14">
        <v>2.2320000000000002</v>
      </c>
      <c r="Q3" s="14">
        <v>11.866</v>
      </c>
      <c r="R3" s="14">
        <v>1.74</v>
      </c>
      <c r="S3" s="14">
        <v>1.456</v>
      </c>
      <c r="T3" s="14">
        <v>0.95899999999999996</v>
      </c>
      <c r="U3" s="14">
        <v>0.27700000000000002</v>
      </c>
      <c r="V3" s="14">
        <v>0.158</v>
      </c>
      <c r="W3" s="14">
        <v>0.81599999999999995</v>
      </c>
      <c r="X3" s="14">
        <v>2.6720000000000002</v>
      </c>
      <c r="Y3" s="14">
        <v>11.154</v>
      </c>
      <c r="Z3" s="14">
        <v>14.079000000000001</v>
      </c>
      <c r="AA3" s="14">
        <v>10.128</v>
      </c>
      <c r="AB3" s="14">
        <v>11.176</v>
      </c>
      <c r="AC3" s="14">
        <v>6.7130000000000001</v>
      </c>
      <c r="AD3" s="14">
        <v>7.6779999999999999</v>
      </c>
      <c r="AE3" s="14">
        <v>13.477</v>
      </c>
      <c r="AF3" s="14">
        <v>12.108000000000001</v>
      </c>
      <c r="AG3" s="14">
        <v>1.7549999999999999</v>
      </c>
      <c r="AH3" s="14"/>
      <c r="AI3" s="14"/>
    </row>
    <row r="4" spans="1:40" s="7" customFormat="1" x14ac:dyDescent="0.25">
      <c r="A4" s="15" t="s">
        <v>17</v>
      </c>
      <c r="B4" s="18">
        <v>6.7</v>
      </c>
      <c r="C4" s="18">
        <v>13.1</v>
      </c>
      <c r="D4" s="18">
        <v>5.3</v>
      </c>
      <c r="E4" s="18">
        <v>21.7</v>
      </c>
      <c r="F4" s="18">
        <v>17.600000000000001</v>
      </c>
      <c r="G4" s="18">
        <v>34.200000000000003</v>
      </c>
      <c r="H4" s="18">
        <v>27.1</v>
      </c>
      <c r="I4" s="18">
        <v>3.9</v>
      </c>
      <c r="J4" s="18">
        <v>9.3000000000000007</v>
      </c>
      <c r="K4" s="18">
        <v>6</v>
      </c>
      <c r="L4" s="18">
        <v>7.4</v>
      </c>
      <c r="M4" s="18">
        <v>16.899999999999999</v>
      </c>
      <c r="N4" s="18">
        <v>24.2</v>
      </c>
      <c r="O4" s="18">
        <v>22.9</v>
      </c>
      <c r="P4" s="18">
        <v>7.5</v>
      </c>
      <c r="Q4" s="18">
        <v>31.9</v>
      </c>
      <c r="R4" s="18">
        <v>3.4</v>
      </c>
      <c r="S4" s="18">
        <v>2</v>
      </c>
      <c r="T4" s="18">
        <v>3</v>
      </c>
      <c r="U4" s="18">
        <v>1.3</v>
      </c>
      <c r="V4" s="18">
        <v>0.6</v>
      </c>
      <c r="W4" s="18">
        <v>1.9</v>
      </c>
      <c r="X4" s="18">
        <v>10.3</v>
      </c>
      <c r="Y4" s="18">
        <v>36.299999999999997</v>
      </c>
      <c r="Z4" s="18">
        <v>24.4</v>
      </c>
      <c r="AA4" s="18">
        <v>53</v>
      </c>
      <c r="AB4" s="18">
        <v>45.8</v>
      </c>
      <c r="AC4" s="7">
        <v>23.3</v>
      </c>
      <c r="AD4" s="18">
        <v>27.9</v>
      </c>
      <c r="AE4" s="18">
        <v>37.700000000000003</v>
      </c>
      <c r="AF4" s="18">
        <v>41.1</v>
      </c>
      <c r="AG4" s="18">
        <v>7.8</v>
      </c>
      <c r="AH4" s="18"/>
      <c r="AI4" s="18">
        <f>SUM(C4:AG4)</f>
        <v>568.80000000000007</v>
      </c>
      <c r="AJ4" s="16">
        <f>AVERAGE(C4:AG4)</f>
        <v>18.348387096774196</v>
      </c>
      <c r="AK4" s="17"/>
    </row>
    <row r="5" spans="1:40" x14ac:dyDescent="0.25">
      <c r="A5" s="13" t="s">
        <v>23</v>
      </c>
      <c r="B5" s="12">
        <v>64581</v>
      </c>
      <c r="C5">
        <v>64594</v>
      </c>
      <c r="D5">
        <v>64599</v>
      </c>
      <c r="E5">
        <v>64621</v>
      </c>
      <c r="F5" s="12">
        <v>64639</v>
      </c>
      <c r="G5" s="12">
        <v>64673</v>
      </c>
      <c r="H5" s="12">
        <v>64700</v>
      </c>
      <c r="I5" s="12">
        <v>64704</v>
      </c>
      <c r="J5" s="12">
        <v>64714</v>
      </c>
      <c r="K5" s="12">
        <v>64720</v>
      </c>
      <c r="L5" s="12">
        <v>64727</v>
      </c>
      <c r="M5" s="12">
        <v>64744</v>
      </c>
      <c r="N5" s="12">
        <v>64768</v>
      </c>
      <c r="O5" s="12">
        <v>64791</v>
      </c>
      <c r="P5" s="12">
        <v>64799</v>
      </c>
      <c r="Q5" s="12">
        <v>64831</v>
      </c>
      <c r="R5" s="12">
        <v>64834</v>
      </c>
      <c r="S5" s="12">
        <v>64836</v>
      </c>
      <c r="T5" s="12">
        <v>64839</v>
      </c>
      <c r="U5" s="12">
        <v>64840</v>
      </c>
      <c r="V5" s="12">
        <v>64841</v>
      </c>
      <c r="W5" s="12">
        <v>64843</v>
      </c>
      <c r="X5" s="12">
        <v>64853</v>
      </c>
      <c r="Y5" s="12">
        <v>64890</v>
      </c>
      <c r="Z5" s="12">
        <v>64914</v>
      </c>
      <c r="AA5" s="12">
        <v>64967</v>
      </c>
      <c r="AB5" s="12">
        <v>65013</v>
      </c>
      <c r="AC5" s="12">
        <v>65036</v>
      </c>
      <c r="AD5" s="12">
        <v>65064</v>
      </c>
      <c r="AE5" s="12">
        <v>65102</v>
      </c>
      <c r="AF5" s="12">
        <v>65143</v>
      </c>
      <c r="AG5" s="12">
        <v>65151</v>
      </c>
      <c r="AI5" s="12">
        <f>MAX(C5:AG5)-B5</f>
        <v>570</v>
      </c>
    </row>
  </sheetData>
  <phoneticPr fontId="22" type="noConversion"/>
  <conditionalFormatting sqref="B6:C6 E6:AG6">
    <cfRule type="cellIs" dxfId="3368" priority="1" stopIfTrue="1" operator="greaterThan">
      <formula>17</formula>
    </cfRule>
    <cfRule type="cellIs" dxfId="3367" priority="2" stopIfTrue="1" operator="between">
      <formula>10</formula>
      <formula>15</formula>
    </cfRule>
    <cfRule type="cellIs" dxfId="3366" priority="3" stopIfTrue="1" operator="between">
      <formula>15</formula>
      <formula>17</formula>
    </cfRule>
  </conditionalFormatting>
  <conditionalFormatting sqref="B4:AG4">
    <cfRule type="cellIs" dxfId="3365" priority="4" stopIfTrue="1" operator="greaterThan">
      <formula>100</formula>
    </cfRule>
    <cfRule type="cellIs" dxfId="3364" priority="5" stopIfTrue="1" operator="between">
      <formula>80</formula>
      <formula>100</formula>
    </cfRule>
    <cfRule type="cellIs" dxfId="3363" priority="6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>
      <selection sqref="A1:IV65536"/>
    </sheetView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1.7549999999999999</v>
      </c>
      <c r="C3" s="14">
        <v>12.416</v>
      </c>
      <c r="D3" s="14">
        <v>11.180999999999999</v>
      </c>
      <c r="E3" s="14">
        <v>3.427</v>
      </c>
      <c r="F3" s="14">
        <v>2.85</v>
      </c>
      <c r="G3" s="14">
        <v>12.382</v>
      </c>
      <c r="H3" s="14">
        <v>11.714</v>
      </c>
      <c r="I3" s="14">
        <v>2.202</v>
      </c>
      <c r="J3" s="14">
        <v>14.034000000000001</v>
      </c>
      <c r="K3" s="14">
        <v>3.0449999999999999</v>
      </c>
      <c r="L3" s="14">
        <v>15</v>
      </c>
      <c r="M3" s="14">
        <v>13.930999999999999</v>
      </c>
      <c r="N3" s="14">
        <v>0.88900000000000001</v>
      </c>
      <c r="O3" s="14">
        <v>14.891</v>
      </c>
      <c r="P3" s="14">
        <v>7.1639999999999997</v>
      </c>
      <c r="Q3" s="14">
        <v>2.4329999999999998</v>
      </c>
      <c r="R3" s="14">
        <v>15</v>
      </c>
      <c r="S3" s="14">
        <v>3.1890000000000001</v>
      </c>
      <c r="T3" s="14">
        <v>12.175000000000001</v>
      </c>
      <c r="U3" s="14">
        <v>8.82</v>
      </c>
      <c r="V3" s="14">
        <v>3.738</v>
      </c>
      <c r="W3" s="14">
        <v>12.773</v>
      </c>
      <c r="X3" s="14">
        <v>13.239000000000001</v>
      </c>
      <c r="Y3" s="14">
        <v>7.5490000000000004</v>
      </c>
      <c r="Z3" s="14">
        <v>10.329000000000001</v>
      </c>
      <c r="AA3" s="14">
        <v>4.34</v>
      </c>
      <c r="AB3" s="14">
        <v>12.59</v>
      </c>
      <c r="AC3" s="14">
        <v>12.756</v>
      </c>
      <c r="AD3" s="14">
        <v>11.22</v>
      </c>
      <c r="AE3" s="14">
        <v>3.0289999999999999</v>
      </c>
      <c r="AF3" s="14"/>
      <c r="AG3" s="14"/>
      <c r="AH3" s="14"/>
      <c r="AI3" s="14"/>
    </row>
    <row r="4" spans="1:40" s="7" customFormat="1" x14ac:dyDescent="0.25">
      <c r="A4" s="15" t="s">
        <v>17</v>
      </c>
      <c r="B4" s="18">
        <v>7.8</v>
      </c>
      <c r="C4" s="18">
        <v>49.3</v>
      </c>
      <c r="D4" s="18">
        <v>41</v>
      </c>
      <c r="E4" s="18">
        <v>7.7</v>
      </c>
      <c r="F4" s="18">
        <v>8.5</v>
      </c>
      <c r="G4" s="18">
        <v>56.8</v>
      </c>
      <c r="H4" s="18">
        <v>45</v>
      </c>
      <c r="I4" s="18">
        <v>9.5</v>
      </c>
      <c r="J4" s="18">
        <v>37.9</v>
      </c>
      <c r="K4" s="18">
        <v>10</v>
      </c>
      <c r="L4" s="18">
        <v>30</v>
      </c>
      <c r="M4" s="18">
        <v>59.9</v>
      </c>
      <c r="N4" s="18">
        <v>3.6</v>
      </c>
      <c r="O4" s="18">
        <v>25.5</v>
      </c>
      <c r="P4" s="18">
        <v>19</v>
      </c>
      <c r="Q4" s="18">
        <v>9.9</v>
      </c>
      <c r="R4" s="18">
        <v>24.6</v>
      </c>
      <c r="S4" s="18">
        <v>12.6</v>
      </c>
      <c r="T4" s="18">
        <v>36.200000000000003</v>
      </c>
      <c r="U4" s="18">
        <v>14.9</v>
      </c>
      <c r="V4" s="18">
        <v>13.1</v>
      </c>
      <c r="W4" s="18">
        <v>71.599999999999994</v>
      </c>
      <c r="X4" s="18">
        <v>47.6</v>
      </c>
      <c r="Y4" s="18">
        <v>19.7</v>
      </c>
      <c r="Z4" s="18">
        <v>27.2</v>
      </c>
      <c r="AA4" s="18">
        <v>12.4</v>
      </c>
      <c r="AB4" s="18">
        <v>35.299999999999997</v>
      </c>
      <c r="AC4" s="7">
        <v>68.099999999999994</v>
      </c>
      <c r="AD4" s="18">
        <v>29.1</v>
      </c>
      <c r="AE4" s="18">
        <v>14.5</v>
      </c>
      <c r="AF4" s="18"/>
      <c r="AG4" s="18"/>
      <c r="AH4" s="18"/>
      <c r="AI4" s="18">
        <f>SUM(C4:AG4)</f>
        <v>840.50000000000011</v>
      </c>
      <c r="AJ4" s="16">
        <f>AVERAGE(C4:AG4)</f>
        <v>28.982758620689658</v>
      </c>
      <c r="AK4" s="17"/>
    </row>
    <row r="5" spans="1:40" x14ac:dyDescent="0.25">
      <c r="A5" s="13" t="s">
        <v>23</v>
      </c>
      <c r="B5" s="12">
        <v>65151</v>
      </c>
      <c r="C5">
        <v>65200</v>
      </c>
      <c r="D5">
        <v>65241</v>
      </c>
      <c r="E5">
        <v>65249</v>
      </c>
      <c r="F5" s="12">
        <v>65258</v>
      </c>
      <c r="G5" s="12">
        <v>65314</v>
      </c>
      <c r="H5" s="12">
        <v>65360</v>
      </c>
      <c r="I5" s="12">
        <v>65369</v>
      </c>
      <c r="J5" s="12">
        <v>65407</v>
      </c>
      <c r="K5" s="12">
        <v>65417</v>
      </c>
      <c r="L5" s="12">
        <v>65447</v>
      </c>
      <c r="M5" s="12">
        <v>65507</v>
      </c>
      <c r="N5" s="12">
        <v>65511</v>
      </c>
      <c r="O5" s="12">
        <v>65536</v>
      </c>
      <c r="P5" s="12">
        <v>65555</v>
      </c>
      <c r="Q5" s="12">
        <v>65565</v>
      </c>
      <c r="R5" s="12">
        <v>65590</v>
      </c>
      <c r="S5" s="12">
        <v>65603</v>
      </c>
      <c r="T5" s="12">
        <v>65639</v>
      </c>
      <c r="U5" s="12">
        <v>65654</v>
      </c>
      <c r="V5" s="12">
        <v>65667</v>
      </c>
      <c r="W5" s="12">
        <v>65739</v>
      </c>
      <c r="X5" s="12">
        <v>65786</v>
      </c>
      <c r="Y5" s="12">
        <v>65806</v>
      </c>
      <c r="Z5" s="12">
        <v>65833</v>
      </c>
      <c r="AA5" s="12">
        <v>65846</v>
      </c>
      <c r="AB5" s="12">
        <v>65881</v>
      </c>
      <c r="AC5" s="12">
        <v>65949</v>
      </c>
      <c r="AD5" s="12">
        <v>65978</v>
      </c>
      <c r="AE5" s="12">
        <v>65993</v>
      </c>
      <c r="AF5" s="12"/>
      <c r="AG5" s="12"/>
      <c r="AI5" s="12">
        <f>MAX(C5:AG5)-B5</f>
        <v>842</v>
      </c>
    </row>
  </sheetData>
  <phoneticPr fontId="22" type="noConversion"/>
  <conditionalFormatting sqref="B6:C6 E6:AG6">
    <cfRule type="cellIs" dxfId="3362" priority="1" stopIfTrue="1" operator="greaterThan">
      <formula>17</formula>
    </cfRule>
    <cfRule type="cellIs" dxfId="3361" priority="2" stopIfTrue="1" operator="between">
      <formula>10</formula>
      <formula>15</formula>
    </cfRule>
    <cfRule type="cellIs" dxfId="3360" priority="3" stopIfTrue="1" operator="between">
      <formula>15</formula>
      <formula>17</formula>
    </cfRule>
  </conditionalFormatting>
  <conditionalFormatting sqref="B4:AG4">
    <cfRule type="cellIs" dxfId="3359" priority="4" stopIfTrue="1" operator="greaterThan">
      <formula>100</formula>
    </cfRule>
    <cfRule type="cellIs" dxfId="3358" priority="5" stopIfTrue="1" operator="between">
      <formula>80</formula>
      <formula>100</formula>
    </cfRule>
    <cfRule type="cellIs" dxfId="3357" priority="6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3.0289999999999999</v>
      </c>
      <c r="C3" s="14">
        <v>14.821999999999999</v>
      </c>
      <c r="D3" s="14">
        <v>12.852</v>
      </c>
      <c r="E3" s="14">
        <v>15</v>
      </c>
      <c r="F3" s="14">
        <v>7.26</v>
      </c>
      <c r="G3" s="14">
        <v>4.6779999999999999</v>
      </c>
      <c r="H3" s="14">
        <v>15</v>
      </c>
      <c r="I3" s="14">
        <v>15</v>
      </c>
      <c r="J3" s="14">
        <v>11.577999999999999</v>
      </c>
      <c r="K3" s="14">
        <v>14.695</v>
      </c>
      <c r="L3" s="14">
        <v>14.96</v>
      </c>
      <c r="M3" s="14">
        <v>14.521000000000001</v>
      </c>
      <c r="N3" s="14">
        <v>3.2440000000000002</v>
      </c>
      <c r="O3" s="14">
        <v>10.518000000000001</v>
      </c>
      <c r="P3" s="14">
        <v>11.456</v>
      </c>
      <c r="Q3" s="14">
        <v>14.691000000000001</v>
      </c>
      <c r="R3" s="14">
        <v>15</v>
      </c>
      <c r="S3" s="14">
        <v>14.058</v>
      </c>
      <c r="T3" s="14">
        <v>13.895</v>
      </c>
      <c r="U3" s="14">
        <v>13.782</v>
      </c>
      <c r="V3" s="14">
        <v>13.96</v>
      </c>
      <c r="W3" s="14">
        <v>13.477</v>
      </c>
      <c r="X3" s="14">
        <v>14.978</v>
      </c>
      <c r="Y3" s="14">
        <v>15</v>
      </c>
      <c r="Z3" s="14">
        <v>15</v>
      </c>
      <c r="AA3" s="14">
        <v>6.6020000000000003</v>
      </c>
      <c r="AB3" s="14">
        <v>14.478999999999999</v>
      </c>
      <c r="AC3" s="14">
        <v>5.3419999999999996</v>
      </c>
      <c r="AD3" s="14">
        <v>15</v>
      </c>
      <c r="AE3" s="14">
        <v>14.736000000000001</v>
      </c>
      <c r="AF3" s="14">
        <v>15</v>
      </c>
      <c r="AG3" s="14">
        <v>14.762</v>
      </c>
      <c r="AH3" s="14"/>
      <c r="AI3" s="14"/>
    </row>
    <row r="4" spans="1:40" s="7" customFormat="1" x14ac:dyDescent="0.25">
      <c r="A4" s="15" t="s">
        <v>17</v>
      </c>
      <c r="B4" s="18">
        <v>14.5</v>
      </c>
      <c r="C4" s="18">
        <v>43.4</v>
      </c>
      <c r="D4" s="18">
        <v>30.7</v>
      </c>
      <c r="E4" s="18">
        <v>17.899999999999999</v>
      </c>
      <c r="F4" s="18">
        <v>24.2</v>
      </c>
      <c r="G4" s="18">
        <v>17</v>
      </c>
      <c r="H4" s="18">
        <v>47.2</v>
      </c>
      <c r="I4" s="18">
        <v>84</v>
      </c>
      <c r="J4" s="18">
        <v>13</v>
      </c>
      <c r="K4" s="18">
        <v>91.3</v>
      </c>
      <c r="L4" s="18">
        <v>83.4</v>
      </c>
      <c r="M4" s="18">
        <v>60.3</v>
      </c>
      <c r="N4" s="18">
        <v>21.1</v>
      </c>
      <c r="O4" s="18">
        <v>23.8</v>
      </c>
      <c r="P4" s="18">
        <v>37</v>
      </c>
      <c r="Q4" s="18">
        <v>57.5</v>
      </c>
      <c r="R4" s="18">
        <v>42.3</v>
      </c>
      <c r="S4" s="18">
        <v>98.5</v>
      </c>
      <c r="T4" s="18">
        <v>97.3</v>
      </c>
      <c r="U4" s="18">
        <v>97.1</v>
      </c>
      <c r="V4" s="18">
        <v>90.3</v>
      </c>
      <c r="W4" s="18">
        <v>86.9</v>
      </c>
      <c r="X4" s="18">
        <v>70.099999999999994</v>
      </c>
      <c r="Y4" s="18">
        <v>47.9</v>
      </c>
      <c r="Z4" s="18">
        <v>87.8</v>
      </c>
      <c r="AA4" s="18">
        <v>29.5</v>
      </c>
      <c r="AB4" s="18">
        <v>104.8</v>
      </c>
      <c r="AC4" s="7">
        <v>18.899999999999999</v>
      </c>
      <c r="AD4" s="18">
        <v>55.9</v>
      </c>
      <c r="AE4" s="18">
        <v>58.6</v>
      </c>
      <c r="AF4" s="18">
        <v>71.2</v>
      </c>
      <c r="AG4" s="18">
        <v>63.4</v>
      </c>
      <c r="AH4" s="18"/>
      <c r="AI4" s="18">
        <f>SUM(C4:AG4)</f>
        <v>1772.3000000000002</v>
      </c>
      <c r="AJ4" s="16">
        <f>AVERAGE(C4:AG4)</f>
        <v>57.170967741935492</v>
      </c>
      <c r="AK4" s="17"/>
    </row>
    <row r="5" spans="1:40" x14ac:dyDescent="0.25">
      <c r="A5" s="13" t="s">
        <v>23</v>
      </c>
      <c r="B5" s="12">
        <v>65993</v>
      </c>
      <c r="C5">
        <v>66036</v>
      </c>
      <c r="D5">
        <v>66067</v>
      </c>
      <c r="E5">
        <v>66085</v>
      </c>
      <c r="F5" s="12">
        <v>66109</v>
      </c>
      <c r="G5" s="12">
        <v>66126</v>
      </c>
      <c r="H5" s="12">
        <v>66173</v>
      </c>
      <c r="I5" s="12">
        <v>66258</v>
      </c>
      <c r="J5" s="12">
        <v>66271</v>
      </c>
      <c r="K5" s="12">
        <v>66362</v>
      </c>
      <c r="L5" s="12">
        <v>66445</v>
      </c>
      <c r="M5" s="12">
        <v>66506</v>
      </c>
      <c r="N5" s="12">
        <v>66527</v>
      </c>
      <c r="O5" s="12">
        <v>66551</v>
      </c>
      <c r="P5" s="12">
        <v>66588</v>
      </c>
      <c r="Q5" s="12">
        <v>66645</v>
      </c>
      <c r="R5" s="12">
        <v>66688</v>
      </c>
      <c r="S5" s="12">
        <v>66786</v>
      </c>
      <c r="T5" s="12">
        <v>66884</v>
      </c>
      <c r="U5" s="12">
        <v>66981</v>
      </c>
      <c r="V5" s="12">
        <v>67071</v>
      </c>
      <c r="W5" s="12">
        <v>67158</v>
      </c>
      <c r="X5" s="12">
        <v>67228</v>
      </c>
      <c r="Y5" s="12">
        <v>67276</v>
      </c>
      <c r="Z5" s="12">
        <v>67364</v>
      </c>
      <c r="AA5" s="12">
        <v>67393</v>
      </c>
      <c r="AB5" s="12">
        <v>67498</v>
      </c>
      <c r="AC5" s="12">
        <v>67517</v>
      </c>
      <c r="AD5" s="12">
        <v>67573</v>
      </c>
      <c r="AE5" s="12">
        <v>67632</v>
      </c>
      <c r="AF5" s="12">
        <v>67703</v>
      </c>
      <c r="AG5" s="12">
        <v>67766</v>
      </c>
      <c r="AI5" s="12">
        <f>MAX(C5:AG5)-B5</f>
        <v>1773</v>
      </c>
    </row>
  </sheetData>
  <phoneticPr fontId="22" type="noConversion"/>
  <conditionalFormatting sqref="B6:C6 E6:AG6">
    <cfRule type="cellIs" dxfId="3356" priority="1" stopIfTrue="1" operator="greaterThan">
      <formula>17</formula>
    </cfRule>
    <cfRule type="cellIs" dxfId="3355" priority="2" stopIfTrue="1" operator="between">
      <formula>10</formula>
      <formula>15</formula>
    </cfRule>
    <cfRule type="cellIs" dxfId="3354" priority="3" stopIfTrue="1" operator="between">
      <formula>15</formula>
      <formula>17</formula>
    </cfRule>
  </conditionalFormatting>
  <conditionalFormatting sqref="B4:AG4">
    <cfRule type="cellIs" dxfId="3353" priority="4" stopIfTrue="1" operator="greaterThan">
      <formula>100</formula>
    </cfRule>
    <cfRule type="cellIs" dxfId="3352" priority="5" stopIfTrue="1" operator="between">
      <formula>80</formula>
      <formula>100</formula>
    </cfRule>
    <cfRule type="cellIs" dxfId="3351" priority="6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14.762</v>
      </c>
      <c r="C3" s="14">
        <v>11.782999999999999</v>
      </c>
      <c r="D3" s="14">
        <v>12.898</v>
      </c>
      <c r="E3" s="14">
        <v>11.462</v>
      </c>
      <c r="F3" s="14">
        <v>15</v>
      </c>
      <c r="G3" s="14">
        <v>14.593</v>
      </c>
      <c r="H3" s="14">
        <v>15</v>
      </c>
      <c r="I3" s="14">
        <v>15</v>
      </c>
      <c r="J3" s="14">
        <v>12.275</v>
      </c>
      <c r="K3" s="14">
        <v>3.3319999999999999</v>
      </c>
      <c r="L3" s="14">
        <v>14.597</v>
      </c>
      <c r="M3" s="14">
        <v>15</v>
      </c>
      <c r="N3" s="14">
        <v>18.867999999999999</v>
      </c>
      <c r="O3" s="14">
        <v>15.702999999999999</v>
      </c>
      <c r="P3" s="14">
        <v>19.5</v>
      </c>
      <c r="Q3" s="14">
        <v>17.702000000000002</v>
      </c>
      <c r="R3" s="14">
        <v>20</v>
      </c>
      <c r="S3" s="14">
        <v>19.928000000000001</v>
      </c>
      <c r="T3" s="14">
        <v>6.0179999999999998</v>
      </c>
      <c r="U3" s="14">
        <v>19.151</v>
      </c>
      <c r="V3" s="14">
        <v>15.311</v>
      </c>
      <c r="W3" s="14">
        <v>15.225</v>
      </c>
      <c r="X3" s="14"/>
      <c r="Y3" s="14">
        <v>10.641999999999999</v>
      </c>
      <c r="Z3" s="14">
        <v>11.478999999999999</v>
      </c>
      <c r="AA3" s="14">
        <v>17.891999999999999</v>
      </c>
      <c r="AB3" s="14">
        <v>17.891999999999999</v>
      </c>
      <c r="AC3" s="14">
        <v>17.954000000000001</v>
      </c>
      <c r="AD3" s="14">
        <v>17.936</v>
      </c>
      <c r="AE3" s="14">
        <v>16.632000000000001</v>
      </c>
      <c r="AF3" s="14">
        <v>15.138999999999999</v>
      </c>
      <c r="AG3" s="14"/>
      <c r="AH3" s="14"/>
      <c r="AI3" s="14"/>
    </row>
    <row r="4" spans="1:40" s="7" customFormat="1" x14ac:dyDescent="0.25">
      <c r="A4" s="15" t="s">
        <v>17</v>
      </c>
      <c r="B4" s="18">
        <v>63.4</v>
      </c>
      <c r="C4" s="18">
        <v>46.5</v>
      </c>
      <c r="D4" s="18">
        <v>48.3</v>
      </c>
      <c r="E4" s="18">
        <v>52.9</v>
      </c>
      <c r="F4" s="18">
        <v>75.7</v>
      </c>
      <c r="G4" s="18">
        <v>45.8</v>
      </c>
      <c r="H4" s="18">
        <v>54</v>
      </c>
      <c r="I4" s="18">
        <v>25.8</v>
      </c>
      <c r="J4" s="18">
        <v>27.5</v>
      </c>
      <c r="K4" s="18">
        <v>19.899999999999999</v>
      </c>
      <c r="L4" s="18">
        <v>110.6</v>
      </c>
      <c r="M4" s="18">
        <v>84.6</v>
      </c>
      <c r="N4" s="18">
        <v>89</v>
      </c>
      <c r="O4" s="18">
        <v>29</v>
      </c>
      <c r="P4" s="18">
        <v>92</v>
      </c>
      <c r="Q4" s="18">
        <v>39</v>
      </c>
      <c r="R4" s="18">
        <v>78</v>
      </c>
      <c r="S4" s="18">
        <v>20</v>
      </c>
      <c r="T4" s="18">
        <v>17</v>
      </c>
      <c r="U4" s="18">
        <v>105</v>
      </c>
      <c r="V4" s="18">
        <v>111</v>
      </c>
      <c r="W4" s="18">
        <v>88</v>
      </c>
      <c r="X4" s="18">
        <v>75</v>
      </c>
      <c r="Y4" s="18">
        <v>31</v>
      </c>
      <c r="Z4" s="18">
        <v>40</v>
      </c>
      <c r="AA4" s="18">
        <v>80</v>
      </c>
      <c r="AB4" s="18">
        <v>56</v>
      </c>
      <c r="AC4" s="7">
        <v>83</v>
      </c>
      <c r="AD4" s="18">
        <v>85</v>
      </c>
      <c r="AE4" s="18">
        <v>120</v>
      </c>
      <c r="AF4" s="18">
        <v>68</v>
      </c>
      <c r="AG4" s="18"/>
      <c r="AH4" s="18"/>
      <c r="AI4" s="18">
        <f>SUM(C4:AG4)</f>
        <v>1897.6</v>
      </c>
      <c r="AJ4" s="16">
        <f>AVERAGE(C4:AG4)</f>
        <v>63.25333333333333</v>
      </c>
      <c r="AK4" s="17"/>
    </row>
    <row r="5" spans="1:40" x14ac:dyDescent="0.25">
      <c r="A5" s="13" t="s">
        <v>23</v>
      </c>
      <c r="B5" s="12">
        <v>67766</v>
      </c>
      <c r="C5">
        <v>67813</v>
      </c>
      <c r="D5">
        <v>67861</v>
      </c>
      <c r="E5">
        <v>67914</v>
      </c>
      <c r="F5" s="12">
        <v>67990</v>
      </c>
      <c r="G5" s="12">
        <v>68036</v>
      </c>
      <c r="H5" s="12">
        <v>68090</v>
      </c>
      <c r="I5" s="12">
        <v>68116</v>
      </c>
      <c r="J5" s="12">
        <v>68143</v>
      </c>
      <c r="K5" s="12">
        <v>68163</v>
      </c>
      <c r="L5" s="12">
        <v>68274</v>
      </c>
      <c r="M5" s="12">
        <v>68359</v>
      </c>
      <c r="N5" s="12">
        <f t="shared" ref="N5:AF5" si="0">N6+$B7</f>
        <v>68448</v>
      </c>
      <c r="O5" s="12">
        <f t="shared" si="0"/>
        <v>68477</v>
      </c>
      <c r="P5" s="12">
        <f t="shared" si="0"/>
        <v>68569</v>
      </c>
      <c r="Q5" s="12">
        <f t="shared" si="0"/>
        <v>68608</v>
      </c>
      <c r="R5" s="12">
        <f t="shared" si="0"/>
        <v>68686</v>
      </c>
      <c r="S5" s="12">
        <f t="shared" si="0"/>
        <v>68706</v>
      </c>
      <c r="T5" s="12">
        <f t="shared" si="0"/>
        <v>68723</v>
      </c>
      <c r="U5" s="12">
        <f t="shared" si="0"/>
        <v>68828</v>
      </c>
      <c r="V5" s="12">
        <f t="shared" si="0"/>
        <v>68939</v>
      </c>
      <c r="W5" s="12">
        <f t="shared" si="0"/>
        <v>69027</v>
      </c>
      <c r="X5" s="12">
        <f t="shared" si="0"/>
        <v>69102</v>
      </c>
      <c r="Y5" s="12">
        <f t="shared" si="0"/>
        <v>69133</v>
      </c>
      <c r="Z5" s="12">
        <f t="shared" si="0"/>
        <v>69173</v>
      </c>
      <c r="AA5" s="12">
        <f t="shared" si="0"/>
        <v>69253</v>
      </c>
      <c r="AB5" s="12">
        <f t="shared" si="0"/>
        <v>69309</v>
      </c>
      <c r="AC5" s="12">
        <f t="shared" si="0"/>
        <v>69392</v>
      </c>
      <c r="AD5" s="12">
        <f t="shared" si="0"/>
        <v>69477</v>
      </c>
      <c r="AE5" s="12">
        <f t="shared" si="0"/>
        <v>69597</v>
      </c>
      <c r="AF5" s="12">
        <f t="shared" si="0"/>
        <v>69665</v>
      </c>
      <c r="AG5" s="12"/>
      <c r="AI5" s="12">
        <f>MAX(C5:AG5)-B5</f>
        <v>1899</v>
      </c>
    </row>
    <row r="6" spans="1:40" x14ac:dyDescent="0.25">
      <c r="B6"/>
      <c r="N6">
        <v>86</v>
      </c>
      <c r="O6">
        <v>115</v>
      </c>
      <c r="P6">
        <v>207</v>
      </c>
      <c r="Q6">
        <v>246</v>
      </c>
      <c r="R6">
        <v>324</v>
      </c>
      <c r="S6">
        <v>344</v>
      </c>
      <c r="T6">
        <v>361</v>
      </c>
      <c r="U6">
        <v>466</v>
      </c>
      <c r="V6">
        <v>577</v>
      </c>
      <c r="W6" s="12">
        <f>V6+W4</f>
        <v>665</v>
      </c>
      <c r="X6">
        <v>740</v>
      </c>
      <c r="Y6">
        <v>771</v>
      </c>
      <c r="Z6">
        <v>811</v>
      </c>
      <c r="AA6">
        <v>891</v>
      </c>
      <c r="AB6">
        <v>947</v>
      </c>
      <c r="AC6">
        <v>1030</v>
      </c>
      <c r="AD6">
        <v>1115</v>
      </c>
      <c r="AE6">
        <v>1235</v>
      </c>
      <c r="AF6">
        <v>1303</v>
      </c>
    </row>
    <row r="7" spans="1:40" x14ac:dyDescent="0.25">
      <c r="B7" s="12">
        <v>68362</v>
      </c>
    </row>
  </sheetData>
  <phoneticPr fontId="22" type="noConversion"/>
  <conditionalFormatting sqref="B4:AG4">
    <cfRule type="cellIs" dxfId="3350" priority="1" stopIfTrue="1" operator="greaterThan">
      <formula>100</formula>
    </cfRule>
    <cfRule type="cellIs" dxfId="3349" priority="2" stopIfTrue="1" operator="between">
      <formula>80</formula>
      <formula>100</formula>
    </cfRule>
    <cfRule type="cellIs" dxfId="3348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15.138999999999999</v>
      </c>
      <c r="C3" s="14">
        <v>10.019</v>
      </c>
      <c r="D3" s="14">
        <v>17.829999999999998</v>
      </c>
      <c r="E3" s="14">
        <v>17.658000000000001</v>
      </c>
      <c r="F3" s="14">
        <v>17.905999999999999</v>
      </c>
      <c r="G3" s="14">
        <v>15.374000000000001</v>
      </c>
      <c r="H3" s="14">
        <v>15.055</v>
      </c>
      <c r="I3" s="14">
        <v>16.236999999999998</v>
      </c>
      <c r="J3" s="14">
        <v>17.012</v>
      </c>
      <c r="K3" s="14">
        <v>16.294</v>
      </c>
      <c r="L3" s="14">
        <v>17.698</v>
      </c>
      <c r="M3" s="14">
        <v>13.122</v>
      </c>
      <c r="N3" s="14">
        <v>5.6440000000000001</v>
      </c>
      <c r="O3" s="14">
        <v>11.015000000000001</v>
      </c>
      <c r="P3" s="14">
        <v>14.063000000000001</v>
      </c>
      <c r="Q3" s="14">
        <v>17.952999999999999</v>
      </c>
      <c r="R3" s="14">
        <v>17.914999999999999</v>
      </c>
      <c r="S3" s="14">
        <v>17.956</v>
      </c>
      <c r="T3" s="14">
        <v>17.292000000000002</v>
      </c>
      <c r="U3" s="14">
        <v>15.776</v>
      </c>
      <c r="V3" s="14">
        <v>16.603999999999999</v>
      </c>
      <c r="W3" s="14">
        <v>14.875999999999999</v>
      </c>
      <c r="X3" s="14">
        <v>17.73</v>
      </c>
      <c r="Y3" s="14">
        <v>7.2320000000000002</v>
      </c>
      <c r="Z3" s="14">
        <v>17.884</v>
      </c>
      <c r="AA3" s="14">
        <v>17.440999999999999</v>
      </c>
      <c r="AB3" s="14">
        <v>15.788</v>
      </c>
      <c r="AC3" s="14">
        <v>16.157</v>
      </c>
      <c r="AD3" s="14">
        <v>17.815999999999999</v>
      </c>
      <c r="AE3" s="14">
        <v>5.3639999999999999</v>
      </c>
      <c r="AF3" s="14">
        <v>17.832000000000001</v>
      </c>
      <c r="AG3" s="14">
        <v>10.705</v>
      </c>
      <c r="AH3" s="14"/>
      <c r="AI3" s="14"/>
    </row>
    <row r="4" spans="1:40" s="7" customFormat="1" x14ac:dyDescent="0.25">
      <c r="A4" s="15" t="s">
        <v>17</v>
      </c>
      <c r="B4" s="18">
        <v>68</v>
      </c>
      <c r="C4" s="18">
        <v>31</v>
      </c>
      <c r="D4" s="18">
        <v>90</v>
      </c>
      <c r="E4" s="18">
        <v>46</v>
      </c>
      <c r="F4" s="18">
        <v>104</v>
      </c>
      <c r="G4" s="18">
        <v>125</v>
      </c>
      <c r="H4" s="18">
        <v>119</v>
      </c>
      <c r="I4" s="18">
        <v>107</v>
      </c>
      <c r="J4" s="18">
        <v>105</v>
      </c>
      <c r="K4" s="18">
        <v>62</v>
      </c>
      <c r="L4" s="18">
        <v>92</v>
      </c>
      <c r="M4" s="18">
        <v>55</v>
      </c>
      <c r="N4" s="18">
        <v>24</v>
      </c>
      <c r="O4" s="18">
        <v>29</v>
      </c>
      <c r="P4" s="18">
        <v>29</v>
      </c>
      <c r="Q4" s="18">
        <v>104</v>
      </c>
      <c r="R4" s="18">
        <v>77</v>
      </c>
      <c r="S4" s="18">
        <v>91</v>
      </c>
      <c r="T4" s="18">
        <v>95</v>
      </c>
      <c r="U4" s="18">
        <v>58</v>
      </c>
      <c r="V4" s="18">
        <v>123</v>
      </c>
      <c r="W4" s="18">
        <v>117</v>
      </c>
      <c r="X4" s="18">
        <v>83</v>
      </c>
      <c r="Y4" s="18">
        <v>25</v>
      </c>
      <c r="Z4" s="18">
        <v>73</v>
      </c>
      <c r="AA4" s="18">
        <v>87</v>
      </c>
      <c r="AB4" s="18">
        <v>102</v>
      </c>
      <c r="AC4" s="7">
        <v>115</v>
      </c>
      <c r="AD4" s="18">
        <v>76</v>
      </c>
      <c r="AE4" s="18">
        <v>24</v>
      </c>
      <c r="AF4" s="18">
        <v>78</v>
      </c>
      <c r="AG4" s="18">
        <v>39</v>
      </c>
      <c r="AH4" s="18"/>
      <c r="AI4" s="18">
        <f>SUM(C4:AG4)</f>
        <v>2385</v>
      </c>
      <c r="AJ4" s="16">
        <f>AVERAGE(C4:AG4)</f>
        <v>76.935483870967744</v>
      </c>
      <c r="AK4" s="17"/>
    </row>
    <row r="5" spans="1:40" x14ac:dyDescent="0.25">
      <c r="A5" s="13" t="s">
        <v>23</v>
      </c>
      <c r="B5" s="12">
        <f t="shared" ref="B5:AG5" si="0">B6+$B7</f>
        <v>69665</v>
      </c>
      <c r="C5" s="12">
        <f t="shared" si="0"/>
        <v>69696</v>
      </c>
      <c r="D5" s="12">
        <f t="shared" si="0"/>
        <v>69786</v>
      </c>
      <c r="E5" s="12">
        <f t="shared" si="0"/>
        <v>69832</v>
      </c>
      <c r="F5" s="12">
        <f t="shared" si="0"/>
        <v>69936</v>
      </c>
      <c r="G5" s="12">
        <f t="shared" si="0"/>
        <v>70061</v>
      </c>
      <c r="H5" s="12">
        <f t="shared" si="0"/>
        <v>70180</v>
      </c>
      <c r="I5" s="12">
        <f t="shared" si="0"/>
        <v>70287</v>
      </c>
      <c r="J5" s="12">
        <f t="shared" si="0"/>
        <v>70392</v>
      </c>
      <c r="K5" s="12">
        <f t="shared" si="0"/>
        <v>70454</v>
      </c>
      <c r="L5" s="12">
        <f t="shared" si="0"/>
        <v>70546</v>
      </c>
      <c r="M5" s="12">
        <f t="shared" si="0"/>
        <v>70601</v>
      </c>
      <c r="N5" s="12">
        <f t="shared" si="0"/>
        <v>70625</v>
      </c>
      <c r="O5" s="12">
        <f t="shared" si="0"/>
        <v>70654</v>
      </c>
      <c r="P5" s="12">
        <f t="shared" si="0"/>
        <v>70683</v>
      </c>
      <c r="Q5" s="12">
        <f t="shared" si="0"/>
        <v>70787</v>
      </c>
      <c r="R5" s="12">
        <f t="shared" si="0"/>
        <v>70864</v>
      </c>
      <c r="S5" s="12">
        <f t="shared" si="0"/>
        <v>70955</v>
      </c>
      <c r="T5" s="12">
        <f t="shared" si="0"/>
        <v>71050</v>
      </c>
      <c r="U5" s="12">
        <f t="shared" si="0"/>
        <v>71108</v>
      </c>
      <c r="V5" s="12">
        <f t="shared" si="0"/>
        <v>71231</v>
      </c>
      <c r="W5" s="12">
        <f t="shared" si="0"/>
        <v>71348</v>
      </c>
      <c r="X5" s="12">
        <f t="shared" si="0"/>
        <v>71431</v>
      </c>
      <c r="Y5" s="12">
        <f t="shared" si="0"/>
        <v>71456</v>
      </c>
      <c r="Z5" s="12">
        <f t="shared" si="0"/>
        <v>71529</v>
      </c>
      <c r="AA5" s="12">
        <f t="shared" si="0"/>
        <v>71616</v>
      </c>
      <c r="AB5" s="12">
        <f t="shared" si="0"/>
        <v>71718</v>
      </c>
      <c r="AC5" s="12">
        <f t="shared" si="0"/>
        <v>71833</v>
      </c>
      <c r="AD5" s="12">
        <f t="shared" si="0"/>
        <v>71909</v>
      </c>
      <c r="AE5" s="12">
        <f t="shared" si="0"/>
        <v>71933</v>
      </c>
      <c r="AF5" s="12">
        <f t="shared" si="0"/>
        <v>72011</v>
      </c>
      <c r="AG5" s="12">
        <f t="shared" si="0"/>
        <v>72050</v>
      </c>
      <c r="AI5" s="12">
        <f>MAX(C5:AG5)-B5</f>
        <v>2385</v>
      </c>
    </row>
    <row r="6" spans="1:40" x14ac:dyDescent="0.25">
      <c r="B6">
        <v>1303</v>
      </c>
      <c r="C6">
        <v>1334</v>
      </c>
      <c r="D6">
        <v>1424</v>
      </c>
      <c r="E6">
        <v>1470</v>
      </c>
      <c r="F6">
        <v>1574</v>
      </c>
      <c r="G6" s="12">
        <f>F6+G4</f>
        <v>1699</v>
      </c>
      <c r="H6">
        <v>1818</v>
      </c>
      <c r="I6">
        <v>1925</v>
      </c>
      <c r="J6">
        <v>2030</v>
      </c>
      <c r="K6">
        <v>2092</v>
      </c>
      <c r="L6">
        <v>2184</v>
      </c>
      <c r="M6">
        <v>2239</v>
      </c>
      <c r="N6">
        <v>2263</v>
      </c>
      <c r="O6">
        <v>2292</v>
      </c>
      <c r="P6">
        <v>2321</v>
      </c>
      <c r="Q6">
        <v>2425</v>
      </c>
      <c r="R6">
        <v>2502</v>
      </c>
      <c r="S6">
        <v>2593</v>
      </c>
      <c r="T6">
        <v>2688</v>
      </c>
      <c r="U6">
        <v>2746</v>
      </c>
      <c r="V6">
        <v>2869</v>
      </c>
      <c r="W6" s="12">
        <v>2986</v>
      </c>
      <c r="X6">
        <v>3069</v>
      </c>
      <c r="Y6">
        <v>3094</v>
      </c>
      <c r="Z6">
        <v>3167</v>
      </c>
      <c r="AA6">
        <v>3254</v>
      </c>
      <c r="AB6">
        <v>3356</v>
      </c>
      <c r="AC6">
        <v>3471</v>
      </c>
      <c r="AD6">
        <v>3547</v>
      </c>
      <c r="AE6">
        <v>3571</v>
      </c>
      <c r="AF6">
        <v>3649</v>
      </c>
      <c r="AG6">
        <v>3688</v>
      </c>
    </row>
    <row r="7" spans="1:40" x14ac:dyDescent="0.25">
      <c r="B7" s="12">
        <v>68362</v>
      </c>
    </row>
  </sheetData>
  <phoneticPr fontId="22" type="noConversion"/>
  <conditionalFormatting sqref="B4:AG4">
    <cfRule type="cellIs" dxfId="3347" priority="1" stopIfTrue="1" operator="greaterThan">
      <formula>100</formula>
    </cfRule>
    <cfRule type="cellIs" dxfId="3346" priority="2" stopIfTrue="1" operator="between">
      <formula>80</formula>
      <formula>100</formula>
    </cfRule>
    <cfRule type="cellIs" dxfId="3345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10.705</v>
      </c>
      <c r="C3" s="14">
        <v>17.672000000000001</v>
      </c>
      <c r="D3" s="14">
        <v>12.901999999999999</v>
      </c>
      <c r="E3" s="14">
        <v>13.896000000000001</v>
      </c>
      <c r="F3" s="14">
        <v>14.63</v>
      </c>
      <c r="G3" s="14">
        <v>17.922000000000001</v>
      </c>
      <c r="H3" s="14">
        <v>15.226000000000001</v>
      </c>
      <c r="I3" s="14">
        <v>15.439</v>
      </c>
      <c r="J3" s="14">
        <v>16.8</v>
      </c>
      <c r="K3" s="14">
        <v>17.91</v>
      </c>
      <c r="L3" s="14">
        <v>14.755000000000001</v>
      </c>
      <c r="M3" s="14">
        <v>17.942</v>
      </c>
      <c r="N3" s="14">
        <v>8.8960000000000008</v>
      </c>
      <c r="O3" s="14">
        <v>17.937000000000001</v>
      </c>
      <c r="P3" s="14">
        <v>17.216999999999999</v>
      </c>
      <c r="Q3" s="14">
        <v>17.968</v>
      </c>
      <c r="R3" s="14">
        <v>13.231999999999999</v>
      </c>
      <c r="S3" s="14">
        <v>17.922999999999998</v>
      </c>
      <c r="T3" s="14">
        <v>17.942</v>
      </c>
      <c r="U3" s="14">
        <v>17.907</v>
      </c>
      <c r="V3" s="14">
        <v>17.02</v>
      </c>
      <c r="W3" s="14">
        <v>9.6110000000000007</v>
      </c>
      <c r="X3" s="14">
        <v>14.141999999999999</v>
      </c>
      <c r="Y3" s="14">
        <v>13.89</v>
      </c>
      <c r="Z3" s="14">
        <v>13.750999999999999</v>
      </c>
      <c r="AA3" s="14">
        <v>17.364999999999998</v>
      </c>
      <c r="AB3" s="14">
        <v>13.359</v>
      </c>
      <c r="AC3" s="14">
        <v>15.519</v>
      </c>
      <c r="AD3" s="14">
        <v>14.624000000000001</v>
      </c>
      <c r="AE3" s="14">
        <v>16.457999999999998</v>
      </c>
      <c r="AF3" s="14">
        <v>17.803999999999998</v>
      </c>
      <c r="AG3" s="14"/>
      <c r="AH3" s="14"/>
      <c r="AI3" s="14"/>
    </row>
    <row r="4" spans="1:40" s="7" customFormat="1" x14ac:dyDescent="0.25">
      <c r="A4" s="15" t="s">
        <v>17</v>
      </c>
      <c r="B4" s="18">
        <v>39</v>
      </c>
      <c r="C4" s="18">
        <v>65</v>
      </c>
      <c r="D4" s="18">
        <v>39</v>
      </c>
      <c r="E4" s="18">
        <v>36</v>
      </c>
      <c r="F4" s="18">
        <v>46</v>
      </c>
      <c r="G4" s="18">
        <v>84</v>
      </c>
      <c r="H4" s="18">
        <v>122</v>
      </c>
      <c r="I4" s="18">
        <v>82</v>
      </c>
      <c r="J4" s="18">
        <v>43</v>
      </c>
      <c r="K4" s="18">
        <v>69</v>
      </c>
      <c r="L4" s="18">
        <v>113</v>
      </c>
      <c r="M4" s="18">
        <v>47</v>
      </c>
      <c r="N4" s="18">
        <v>47</v>
      </c>
      <c r="O4" s="18">
        <v>54</v>
      </c>
      <c r="P4" s="18">
        <v>53</v>
      </c>
      <c r="Q4" s="18">
        <v>65</v>
      </c>
      <c r="R4" s="18">
        <v>27</v>
      </c>
      <c r="S4" s="18">
        <v>100</v>
      </c>
      <c r="T4" s="18">
        <v>42</v>
      </c>
      <c r="U4" s="18">
        <v>52</v>
      </c>
      <c r="V4" s="18">
        <v>111</v>
      </c>
      <c r="W4" s="18">
        <v>49</v>
      </c>
      <c r="X4" s="18">
        <v>118</v>
      </c>
      <c r="Y4" s="18">
        <v>115</v>
      </c>
      <c r="Z4" s="18">
        <v>111</v>
      </c>
      <c r="AA4" s="18">
        <v>39</v>
      </c>
      <c r="AB4" s="18">
        <v>56</v>
      </c>
      <c r="AC4" s="7">
        <v>118</v>
      </c>
      <c r="AD4" s="18">
        <v>116</v>
      </c>
      <c r="AE4" s="18">
        <v>109</v>
      </c>
      <c r="AF4" s="18">
        <v>69</v>
      </c>
      <c r="AG4" s="18"/>
      <c r="AH4" s="18"/>
      <c r="AI4" s="18">
        <f>SUM(C4:AG4)</f>
        <v>2197</v>
      </c>
      <c r="AJ4" s="16">
        <f>AVERAGE(C4:AG4)</f>
        <v>73.233333333333334</v>
      </c>
      <c r="AK4" s="17"/>
    </row>
    <row r="5" spans="1:40" x14ac:dyDescent="0.25">
      <c r="A5" s="13" t="s">
        <v>23</v>
      </c>
      <c r="B5" s="12">
        <f t="shared" ref="B5:Z5" si="0">B6+$B7</f>
        <v>72050</v>
      </c>
      <c r="C5" s="12">
        <f t="shared" si="0"/>
        <v>72115</v>
      </c>
      <c r="D5" s="12">
        <f t="shared" si="0"/>
        <v>72154</v>
      </c>
      <c r="E5" s="12">
        <f t="shared" si="0"/>
        <v>72190</v>
      </c>
      <c r="F5" s="12">
        <f t="shared" si="0"/>
        <v>72236</v>
      </c>
      <c r="G5" s="12">
        <f t="shared" si="0"/>
        <v>72320</v>
      </c>
      <c r="H5" s="12">
        <f t="shared" si="0"/>
        <v>72442</v>
      </c>
      <c r="I5" s="12">
        <f t="shared" si="0"/>
        <v>72524</v>
      </c>
      <c r="J5" s="12">
        <f t="shared" si="0"/>
        <v>72567</v>
      </c>
      <c r="K5" s="12">
        <f t="shared" si="0"/>
        <v>72636</v>
      </c>
      <c r="L5" s="12">
        <f t="shared" si="0"/>
        <v>72750</v>
      </c>
      <c r="M5" s="12">
        <f t="shared" si="0"/>
        <v>72797</v>
      </c>
      <c r="N5" s="12">
        <f t="shared" si="0"/>
        <v>72844</v>
      </c>
      <c r="O5" s="12">
        <f t="shared" si="0"/>
        <v>72898</v>
      </c>
      <c r="P5" s="12">
        <f t="shared" si="0"/>
        <v>72951</v>
      </c>
      <c r="Q5" s="12">
        <f t="shared" si="0"/>
        <v>73016</v>
      </c>
      <c r="R5" s="12">
        <f t="shared" si="0"/>
        <v>73043</v>
      </c>
      <c r="S5" s="12">
        <f t="shared" si="0"/>
        <v>73143</v>
      </c>
      <c r="T5" s="12">
        <f t="shared" si="0"/>
        <v>73185</v>
      </c>
      <c r="U5" s="12">
        <f t="shared" si="0"/>
        <v>73237</v>
      </c>
      <c r="V5" s="12">
        <f t="shared" si="0"/>
        <v>73348</v>
      </c>
      <c r="W5" s="12">
        <f t="shared" si="0"/>
        <v>73397</v>
      </c>
      <c r="X5" s="12">
        <f t="shared" si="0"/>
        <v>73515</v>
      </c>
      <c r="Y5" s="12">
        <f t="shared" si="0"/>
        <v>73630</v>
      </c>
      <c r="Z5" s="12">
        <f t="shared" si="0"/>
        <v>73741</v>
      </c>
      <c r="AA5" s="12">
        <f t="shared" ref="AA5:AF5" si="1">AA6+$B7</f>
        <v>73780</v>
      </c>
      <c r="AB5" s="12">
        <f t="shared" si="1"/>
        <v>73836</v>
      </c>
      <c r="AC5" s="12">
        <f t="shared" si="1"/>
        <v>73954</v>
      </c>
      <c r="AD5" s="12">
        <f t="shared" si="1"/>
        <v>74070</v>
      </c>
      <c r="AE5" s="12">
        <f t="shared" si="1"/>
        <v>74179</v>
      </c>
      <c r="AF5" s="12">
        <f t="shared" si="1"/>
        <v>74248</v>
      </c>
      <c r="AG5" s="12"/>
      <c r="AI5" s="12">
        <f>MAX(C5:AG5)-B5</f>
        <v>2198</v>
      </c>
    </row>
    <row r="6" spans="1:40" x14ac:dyDescent="0.25">
      <c r="B6">
        <v>3688</v>
      </c>
      <c r="C6">
        <v>3753</v>
      </c>
      <c r="D6">
        <v>3792</v>
      </c>
      <c r="E6">
        <v>3828</v>
      </c>
      <c r="F6">
        <v>3874</v>
      </c>
      <c r="G6" s="12">
        <v>3958</v>
      </c>
      <c r="H6">
        <v>4080</v>
      </c>
      <c r="I6">
        <v>4162</v>
      </c>
      <c r="J6">
        <v>4205</v>
      </c>
      <c r="K6">
        <v>4274</v>
      </c>
      <c r="L6">
        <v>4388</v>
      </c>
      <c r="M6">
        <v>4435</v>
      </c>
      <c r="N6">
        <v>4482</v>
      </c>
      <c r="O6">
        <v>4536</v>
      </c>
      <c r="P6">
        <v>4589</v>
      </c>
      <c r="Q6">
        <v>4654</v>
      </c>
      <c r="R6">
        <v>4681</v>
      </c>
      <c r="S6">
        <v>4781</v>
      </c>
      <c r="T6">
        <v>4823</v>
      </c>
      <c r="U6">
        <v>4875</v>
      </c>
      <c r="V6">
        <v>4986</v>
      </c>
      <c r="W6" s="12">
        <v>5035</v>
      </c>
      <c r="X6">
        <v>5153</v>
      </c>
      <c r="Y6">
        <v>5268</v>
      </c>
      <c r="Z6">
        <v>5379</v>
      </c>
      <c r="AA6">
        <v>5418</v>
      </c>
      <c r="AB6">
        <v>5474</v>
      </c>
      <c r="AC6">
        <v>5592</v>
      </c>
      <c r="AD6" s="12">
        <v>5708</v>
      </c>
      <c r="AE6">
        <v>5817</v>
      </c>
      <c r="AF6">
        <v>5886</v>
      </c>
    </row>
    <row r="7" spans="1:40" x14ac:dyDescent="0.25">
      <c r="B7" s="12">
        <v>68362</v>
      </c>
    </row>
  </sheetData>
  <phoneticPr fontId="22" type="noConversion"/>
  <conditionalFormatting sqref="B4:AG4">
    <cfRule type="cellIs" dxfId="3344" priority="1" stopIfTrue="1" operator="greaterThan">
      <formula>100</formula>
    </cfRule>
    <cfRule type="cellIs" dxfId="3343" priority="2" stopIfTrue="1" operator="between">
      <formula>80</formula>
      <formula>100</formula>
    </cfRule>
    <cfRule type="cellIs" dxfId="3342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17.803999999999998</v>
      </c>
      <c r="C3" s="14">
        <v>17.335999999999999</v>
      </c>
      <c r="D3" s="14">
        <v>9.8439999999999994</v>
      </c>
      <c r="E3" s="14">
        <v>17.943000000000001</v>
      </c>
      <c r="F3" s="14">
        <v>14.409000000000001</v>
      </c>
      <c r="G3" s="14">
        <v>17.646000000000001</v>
      </c>
      <c r="H3" s="14">
        <v>17.922999999999998</v>
      </c>
      <c r="I3" s="14">
        <v>14.992000000000001</v>
      </c>
      <c r="J3" s="14">
        <v>16.591000000000001</v>
      </c>
      <c r="K3" s="14">
        <v>13.811</v>
      </c>
      <c r="L3" s="14">
        <v>13.420999999999999</v>
      </c>
      <c r="M3" s="14">
        <v>15.714</v>
      </c>
      <c r="N3" s="14">
        <v>6.9950000000000001</v>
      </c>
      <c r="O3" s="14">
        <v>9.2309999999999999</v>
      </c>
      <c r="P3" s="14">
        <v>13.263999999999999</v>
      </c>
      <c r="Q3" s="14">
        <v>17.885999999999999</v>
      </c>
      <c r="R3" s="14">
        <v>14.667999999999999</v>
      </c>
      <c r="S3" s="14">
        <v>14.146000000000001</v>
      </c>
      <c r="T3" s="14">
        <v>13.946999999999999</v>
      </c>
      <c r="U3" s="14">
        <v>13.928000000000001</v>
      </c>
      <c r="V3" s="14">
        <v>13.513999999999999</v>
      </c>
      <c r="W3" s="14">
        <v>14.618</v>
      </c>
      <c r="X3" s="14">
        <v>17.47</v>
      </c>
      <c r="Y3" s="14">
        <v>17.187000000000001</v>
      </c>
      <c r="Z3" s="14">
        <v>16.347000000000001</v>
      </c>
      <c r="AA3" s="14">
        <v>17.687999999999999</v>
      </c>
      <c r="AB3" s="14">
        <v>16.780999999999999</v>
      </c>
      <c r="AC3" s="14">
        <v>17.478000000000002</v>
      </c>
      <c r="AD3" s="14">
        <v>16.609000000000002</v>
      </c>
      <c r="AE3" s="14">
        <v>15.401999999999999</v>
      </c>
      <c r="AF3" s="14">
        <v>15.404</v>
      </c>
      <c r="AG3" s="14">
        <v>15.974</v>
      </c>
      <c r="AH3" s="14"/>
      <c r="AI3" s="14"/>
    </row>
    <row r="4" spans="1:40" s="7" customFormat="1" x14ac:dyDescent="0.25">
      <c r="A4" s="15" t="s">
        <v>17</v>
      </c>
      <c r="B4" s="18">
        <v>69</v>
      </c>
      <c r="C4" s="18">
        <v>98</v>
      </c>
      <c r="D4" s="18">
        <v>18</v>
      </c>
      <c r="E4" s="18">
        <v>113</v>
      </c>
      <c r="F4" s="18">
        <v>118</v>
      </c>
      <c r="G4" s="18">
        <v>91</v>
      </c>
      <c r="H4" s="18">
        <v>109</v>
      </c>
      <c r="I4" s="18">
        <v>115</v>
      </c>
      <c r="J4" s="18">
        <v>100</v>
      </c>
      <c r="K4" s="18">
        <v>113</v>
      </c>
      <c r="L4" s="18">
        <v>110</v>
      </c>
      <c r="M4" s="18">
        <v>67</v>
      </c>
      <c r="N4" s="18">
        <v>17</v>
      </c>
      <c r="O4" s="18">
        <v>28</v>
      </c>
      <c r="P4" s="18">
        <v>36</v>
      </c>
      <c r="Q4" s="18">
        <v>70</v>
      </c>
      <c r="R4" s="18">
        <v>121</v>
      </c>
      <c r="S4" s="18">
        <v>116</v>
      </c>
      <c r="T4" s="18">
        <v>114</v>
      </c>
      <c r="U4" s="18">
        <v>113</v>
      </c>
      <c r="V4" s="18">
        <v>108</v>
      </c>
      <c r="W4" s="18">
        <v>85</v>
      </c>
      <c r="X4" s="18">
        <v>53</v>
      </c>
      <c r="Y4" s="18">
        <v>61</v>
      </c>
      <c r="Z4" s="18">
        <v>95</v>
      </c>
      <c r="AA4" s="18">
        <v>76</v>
      </c>
      <c r="AB4" s="18">
        <v>74</v>
      </c>
      <c r="AC4" s="7">
        <v>79</v>
      </c>
      <c r="AD4" s="18">
        <v>96</v>
      </c>
      <c r="AE4" s="18">
        <v>107</v>
      </c>
      <c r="AF4" s="18">
        <v>68</v>
      </c>
      <c r="AG4" s="18">
        <v>27</v>
      </c>
      <c r="AH4" s="18"/>
      <c r="AI4" s="18">
        <f>SUM(C4:AG4)</f>
        <v>2596</v>
      </c>
      <c r="AJ4" s="16">
        <f>AVERAGE(C4:AG4)</f>
        <v>83.741935483870961</v>
      </c>
      <c r="AK4" s="17"/>
    </row>
    <row r="5" spans="1:40" x14ac:dyDescent="0.25">
      <c r="A5" s="13" t="s">
        <v>23</v>
      </c>
      <c r="B5" s="12">
        <f t="shared" ref="B5:I5" si="0">B6+$B7</f>
        <v>74248</v>
      </c>
      <c r="C5" s="12">
        <f t="shared" si="0"/>
        <v>74346</v>
      </c>
      <c r="D5" s="12">
        <f t="shared" si="0"/>
        <v>74364</v>
      </c>
      <c r="E5" s="12">
        <f t="shared" si="0"/>
        <v>74477</v>
      </c>
      <c r="F5" s="12">
        <f t="shared" si="0"/>
        <v>74595</v>
      </c>
      <c r="G5" s="12">
        <f t="shared" si="0"/>
        <v>74686</v>
      </c>
      <c r="H5" s="12">
        <f t="shared" si="0"/>
        <v>74795</v>
      </c>
      <c r="I5" s="12">
        <f t="shared" si="0"/>
        <v>74910</v>
      </c>
      <c r="J5" s="12">
        <f t="shared" ref="J5:W5" si="1">J6+$B7</f>
        <v>75010</v>
      </c>
      <c r="K5" s="12">
        <f t="shared" si="1"/>
        <v>75123</v>
      </c>
      <c r="L5" s="12">
        <f t="shared" si="1"/>
        <v>75233</v>
      </c>
      <c r="M5" s="12">
        <f t="shared" si="1"/>
        <v>75300</v>
      </c>
      <c r="N5" s="12">
        <f t="shared" si="1"/>
        <v>75317</v>
      </c>
      <c r="O5" s="12">
        <f t="shared" si="1"/>
        <v>75345</v>
      </c>
      <c r="P5" s="12">
        <f t="shared" si="1"/>
        <v>75381</v>
      </c>
      <c r="Q5" s="12">
        <f t="shared" si="1"/>
        <v>75451</v>
      </c>
      <c r="R5" s="12">
        <f t="shared" si="1"/>
        <v>75572</v>
      </c>
      <c r="S5" s="12">
        <f t="shared" si="1"/>
        <v>75688</v>
      </c>
      <c r="T5" s="12">
        <f t="shared" si="1"/>
        <v>75802</v>
      </c>
      <c r="U5" s="12">
        <f t="shared" si="1"/>
        <v>75915</v>
      </c>
      <c r="V5" s="12">
        <f t="shared" si="1"/>
        <v>76023</v>
      </c>
      <c r="W5" s="12">
        <f t="shared" si="1"/>
        <v>76108</v>
      </c>
      <c r="X5" s="12">
        <f t="shared" ref="X5:AF5" si="2">X6+$B7</f>
        <v>76161</v>
      </c>
      <c r="Y5" s="12">
        <f t="shared" si="2"/>
        <v>76222</v>
      </c>
      <c r="Z5" s="12">
        <f t="shared" si="2"/>
        <v>76317</v>
      </c>
      <c r="AA5" s="12">
        <f t="shared" si="2"/>
        <v>76393</v>
      </c>
      <c r="AB5" s="12">
        <f t="shared" si="2"/>
        <v>76467</v>
      </c>
      <c r="AC5" s="12">
        <f t="shared" si="2"/>
        <v>76546</v>
      </c>
      <c r="AD5" s="12">
        <f t="shared" si="2"/>
        <v>76642</v>
      </c>
      <c r="AE5" s="12">
        <f t="shared" si="2"/>
        <v>76749</v>
      </c>
      <c r="AF5" s="12">
        <f t="shared" si="2"/>
        <v>76817</v>
      </c>
      <c r="AG5" s="12">
        <f>AG6+$B7</f>
        <v>76844</v>
      </c>
      <c r="AI5" s="12">
        <f>MAX(C5:AG5)-B5</f>
        <v>2596</v>
      </c>
    </row>
    <row r="6" spans="1:40" x14ac:dyDescent="0.25">
      <c r="B6">
        <v>5886</v>
      </c>
      <c r="C6">
        <v>5984</v>
      </c>
      <c r="D6">
        <v>6002</v>
      </c>
      <c r="E6">
        <v>6115</v>
      </c>
      <c r="F6">
        <v>6233</v>
      </c>
      <c r="G6" s="12">
        <v>6324</v>
      </c>
      <c r="H6">
        <v>6433</v>
      </c>
      <c r="I6">
        <v>6548</v>
      </c>
      <c r="J6">
        <v>6648</v>
      </c>
      <c r="K6">
        <v>6761</v>
      </c>
      <c r="L6">
        <v>6871</v>
      </c>
      <c r="M6">
        <v>6938</v>
      </c>
      <c r="N6">
        <v>6955</v>
      </c>
      <c r="O6">
        <v>6983</v>
      </c>
      <c r="P6">
        <v>7019</v>
      </c>
      <c r="Q6">
        <v>7089</v>
      </c>
      <c r="R6">
        <v>7210</v>
      </c>
      <c r="S6">
        <v>7326</v>
      </c>
      <c r="T6">
        <v>7440</v>
      </c>
      <c r="U6">
        <v>7553</v>
      </c>
      <c r="V6">
        <v>7661</v>
      </c>
      <c r="W6" s="12">
        <v>7746</v>
      </c>
      <c r="X6">
        <v>7799</v>
      </c>
      <c r="Y6">
        <v>7860</v>
      </c>
      <c r="Z6">
        <v>7955</v>
      </c>
      <c r="AA6">
        <v>8031</v>
      </c>
      <c r="AB6">
        <v>8105</v>
      </c>
      <c r="AC6">
        <v>8184</v>
      </c>
      <c r="AD6" s="12">
        <v>8280</v>
      </c>
      <c r="AE6">
        <v>8387</v>
      </c>
      <c r="AF6">
        <v>8455</v>
      </c>
      <c r="AG6">
        <v>8482</v>
      </c>
    </row>
    <row r="7" spans="1:40" x14ac:dyDescent="0.25">
      <c r="B7" s="12">
        <v>68362</v>
      </c>
    </row>
  </sheetData>
  <phoneticPr fontId="22" type="noConversion"/>
  <conditionalFormatting sqref="B4:AG4">
    <cfRule type="cellIs" dxfId="3341" priority="1" stopIfTrue="1" operator="greaterThan">
      <formula>100</formula>
    </cfRule>
    <cfRule type="cellIs" dxfId="3340" priority="2" stopIfTrue="1" operator="between">
      <formula>80</formula>
      <formula>100</formula>
    </cfRule>
    <cfRule type="cellIs" dxfId="3339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15.974</v>
      </c>
      <c r="C3" s="14">
        <v>16.606999999999999</v>
      </c>
      <c r="D3" s="14">
        <v>14.539</v>
      </c>
      <c r="E3" s="14">
        <v>16.338999999999999</v>
      </c>
      <c r="F3" s="14">
        <v>17.585000000000001</v>
      </c>
      <c r="G3" s="14">
        <v>11.587999999999999</v>
      </c>
      <c r="H3" s="14">
        <v>17.93</v>
      </c>
      <c r="I3" s="14">
        <v>15.782</v>
      </c>
      <c r="J3" s="14">
        <v>13.59</v>
      </c>
      <c r="K3" s="14">
        <v>7.34</v>
      </c>
      <c r="L3" s="14">
        <v>17.927</v>
      </c>
      <c r="M3" s="14">
        <v>14.795</v>
      </c>
      <c r="N3" s="14">
        <v>15.827999999999999</v>
      </c>
      <c r="O3" s="14">
        <v>13.555</v>
      </c>
      <c r="P3" s="14">
        <v>13.278</v>
      </c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>
        <v>12.698</v>
      </c>
      <c r="AD3" s="14">
        <v>12.869</v>
      </c>
      <c r="AE3" s="14"/>
      <c r="AF3" s="14"/>
      <c r="AG3" s="14">
        <v>16.32</v>
      </c>
      <c r="AH3" s="14"/>
      <c r="AI3" s="14"/>
    </row>
    <row r="4" spans="1:40" s="7" customFormat="1" x14ac:dyDescent="0.25">
      <c r="A4" s="15" t="s">
        <v>17</v>
      </c>
      <c r="B4" s="18">
        <v>27</v>
      </c>
      <c r="C4" s="18">
        <v>102</v>
      </c>
      <c r="D4" s="18">
        <v>51</v>
      </c>
      <c r="E4" s="18">
        <v>102</v>
      </c>
      <c r="F4" s="18">
        <v>72</v>
      </c>
      <c r="G4" s="18">
        <v>40</v>
      </c>
      <c r="H4" s="18">
        <v>97</v>
      </c>
      <c r="I4" s="18">
        <v>110</v>
      </c>
      <c r="J4" s="18">
        <v>105</v>
      </c>
      <c r="K4" s="18">
        <v>25</v>
      </c>
      <c r="L4" s="18">
        <v>54</v>
      </c>
      <c r="M4" s="18">
        <v>111</v>
      </c>
      <c r="N4" s="18">
        <v>96</v>
      </c>
      <c r="O4" s="18">
        <v>105</v>
      </c>
      <c r="P4" s="18">
        <v>104</v>
      </c>
      <c r="Q4" s="18">
        <v>85.161999999999992</v>
      </c>
      <c r="R4" s="18">
        <v>100.1</v>
      </c>
      <c r="S4" s="18">
        <v>80.695999999999998</v>
      </c>
      <c r="T4" s="18">
        <v>36.19</v>
      </c>
      <c r="U4" s="18">
        <v>78.540000000000006</v>
      </c>
      <c r="V4" s="18">
        <v>21.252000000000002</v>
      </c>
      <c r="W4" s="18">
        <v>96.558000000000007</v>
      </c>
      <c r="X4" s="18">
        <v>106.10600000000001</v>
      </c>
      <c r="Y4" s="18">
        <v>103.02600000000001</v>
      </c>
      <c r="Z4" s="18">
        <v>100.408</v>
      </c>
      <c r="AA4" s="18">
        <v>97.79</v>
      </c>
      <c r="AB4" s="18">
        <v>98.098000000000013</v>
      </c>
      <c r="AC4" s="7">
        <v>89</v>
      </c>
      <c r="AD4" s="18">
        <v>89</v>
      </c>
      <c r="AE4" s="18">
        <f>AE6-AD6</f>
        <v>28</v>
      </c>
      <c r="AF4" s="18">
        <f>AF6-AE6</f>
        <v>52</v>
      </c>
      <c r="AG4" s="18">
        <v>78</v>
      </c>
      <c r="AH4" s="18"/>
      <c r="AI4" s="18">
        <f>SUM(C4:AG4)</f>
        <v>2513.9259999999999</v>
      </c>
      <c r="AJ4" s="16">
        <f>AVERAGE(C4:AG4)</f>
        <v>81.094387096774184</v>
      </c>
      <c r="AK4" s="17"/>
    </row>
    <row r="5" spans="1:40" x14ac:dyDescent="0.25">
      <c r="A5" s="13" t="s">
        <v>23</v>
      </c>
      <c r="B5" s="12">
        <f t="shared" ref="B5:P5" si="0">B6+$B7</f>
        <v>76844</v>
      </c>
      <c r="C5" s="12">
        <f t="shared" si="0"/>
        <v>76946</v>
      </c>
      <c r="D5" s="12">
        <f t="shared" si="0"/>
        <v>76997</v>
      </c>
      <c r="E5" s="12">
        <f t="shared" si="0"/>
        <v>77099</v>
      </c>
      <c r="F5" s="12">
        <f t="shared" si="0"/>
        <v>77171</v>
      </c>
      <c r="G5" s="12">
        <f t="shared" si="0"/>
        <v>77211</v>
      </c>
      <c r="H5" s="12">
        <f t="shared" si="0"/>
        <v>77308</v>
      </c>
      <c r="I5" s="12">
        <f t="shared" si="0"/>
        <v>77418</v>
      </c>
      <c r="J5" s="12">
        <f t="shared" si="0"/>
        <v>77523</v>
      </c>
      <c r="K5" s="12">
        <f t="shared" si="0"/>
        <v>77548</v>
      </c>
      <c r="L5" s="12">
        <f t="shared" si="0"/>
        <v>77602</v>
      </c>
      <c r="M5" s="12">
        <f t="shared" si="0"/>
        <v>77713</v>
      </c>
      <c r="N5" s="12">
        <f t="shared" si="0"/>
        <v>77809</v>
      </c>
      <c r="O5" s="12">
        <f t="shared" si="0"/>
        <v>77914</v>
      </c>
      <c r="P5" s="12">
        <f t="shared" si="0"/>
        <v>78018</v>
      </c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>
        <f>AC6+$B7</f>
        <v>79109</v>
      </c>
      <c r="AD5" s="12">
        <f>AD6+$B7</f>
        <v>79198</v>
      </c>
      <c r="AE5" s="12">
        <f>AE6+$B7</f>
        <v>79226</v>
      </c>
      <c r="AF5" s="12">
        <f>AF6+$B7</f>
        <v>79278</v>
      </c>
      <c r="AG5" s="12">
        <f>AG6+$B7</f>
        <v>79356</v>
      </c>
      <c r="AI5" s="12">
        <f>MAX(C5:AG5)-B5</f>
        <v>2512</v>
      </c>
    </row>
    <row r="6" spans="1:40" x14ac:dyDescent="0.25">
      <c r="B6">
        <v>8482</v>
      </c>
      <c r="C6">
        <v>8584</v>
      </c>
      <c r="D6">
        <v>8635</v>
      </c>
      <c r="E6">
        <v>8737</v>
      </c>
      <c r="F6">
        <v>8809</v>
      </c>
      <c r="G6" s="12">
        <v>8849</v>
      </c>
      <c r="H6">
        <v>8946</v>
      </c>
      <c r="I6">
        <v>9056</v>
      </c>
      <c r="J6">
        <v>9161</v>
      </c>
      <c r="K6">
        <v>9186</v>
      </c>
      <c r="L6">
        <v>9240</v>
      </c>
      <c r="M6">
        <v>9351</v>
      </c>
      <c r="N6">
        <v>9447</v>
      </c>
      <c r="O6">
        <v>9552</v>
      </c>
      <c r="P6">
        <v>9656</v>
      </c>
      <c r="W6" s="12"/>
      <c r="AC6">
        <v>10747</v>
      </c>
      <c r="AD6" s="12">
        <v>10836</v>
      </c>
      <c r="AE6">
        <v>10864</v>
      </c>
      <c r="AF6">
        <f>10917-1</f>
        <v>10916</v>
      </c>
      <c r="AG6">
        <v>10994</v>
      </c>
    </row>
    <row r="7" spans="1:40" x14ac:dyDescent="0.25">
      <c r="B7" s="12">
        <v>68362</v>
      </c>
    </row>
  </sheetData>
  <phoneticPr fontId="22" type="noConversion"/>
  <conditionalFormatting sqref="B4:AG4">
    <cfRule type="cellIs" dxfId="3338" priority="1" stopIfTrue="1" operator="greaterThan">
      <formula>100</formula>
    </cfRule>
    <cfRule type="cellIs" dxfId="3337" priority="2" stopIfTrue="1" operator="between">
      <formula>80</formula>
      <formula>100</formula>
    </cfRule>
    <cfRule type="cellIs" dxfId="3336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0.29799999999999999</v>
      </c>
      <c r="C3" s="14">
        <v>0.29799999999999999</v>
      </c>
      <c r="D3" s="14">
        <v>0.29799999999999999</v>
      </c>
      <c r="E3" s="14">
        <v>0.29799999999999999</v>
      </c>
      <c r="F3" s="14">
        <v>0.33200000000000002</v>
      </c>
      <c r="G3" s="14">
        <v>0.45100000000000001</v>
      </c>
      <c r="H3" s="14">
        <v>0.45100000000000001</v>
      </c>
      <c r="I3" s="14"/>
      <c r="J3" s="14"/>
      <c r="K3" s="14"/>
      <c r="L3" s="14"/>
      <c r="M3" s="14"/>
      <c r="N3" s="14"/>
      <c r="O3" s="14"/>
      <c r="P3" s="14"/>
      <c r="Q3" s="14"/>
      <c r="R3" s="14"/>
      <c r="S3" s="14">
        <v>1.3440000000000001</v>
      </c>
      <c r="T3" s="14">
        <v>7.1909999999999998</v>
      </c>
      <c r="U3" s="14">
        <v>9.1349999999999998</v>
      </c>
      <c r="V3" s="14">
        <v>1.6519999999999999</v>
      </c>
      <c r="W3" s="14">
        <v>8.4969999999999999</v>
      </c>
      <c r="X3" s="14">
        <v>4.6890000000000001</v>
      </c>
      <c r="Y3" s="14">
        <v>4.9610000000000003</v>
      </c>
      <c r="Z3" s="14">
        <v>9.5419999999999998</v>
      </c>
      <c r="AA3" s="14">
        <v>7.0410000000000004</v>
      </c>
      <c r="AB3" s="14">
        <v>10.395</v>
      </c>
      <c r="AC3" s="14">
        <v>10.273999999999999</v>
      </c>
      <c r="AD3" s="14">
        <v>8.9730000000000008</v>
      </c>
      <c r="AE3" s="14">
        <v>9.2050000000000001</v>
      </c>
      <c r="AF3" s="14">
        <v>11.773</v>
      </c>
      <c r="AG3" s="14">
        <v>9.173</v>
      </c>
      <c r="AH3" s="14"/>
      <c r="AI3" s="14"/>
    </row>
    <row r="4" spans="1:40" s="7" customFormat="1" x14ac:dyDescent="0.25">
      <c r="A4" s="15" t="s">
        <v>17</v>
      </c>
      <c r="B4" s="18">
        <v>0.8</v>
      </c>
      <c r="C4" s="18">
        <v>0.6</v>
      </c>
      <c r="D4" s="18">
        <v>0.1</v>
      </c>
      <c r="E4" s="18">
        <v>0.5</v>
      </c>
      <c r="F4" s="18">
        <v>0.7</v>
      </c>
      <c r="G4" s="18">
        <v>0.6</v>
      </c>
      <c r="H4" s="18">
        <v>0.7</v>
      </c>
      <c r="I4" s="18">
        <v>0</v>
      </c>
      <c r="J4" s="18">
        <v>0</v>
      </c>
      <c r="K4" s="18">
        <v>0</v>
      </c>
      <c r="L4" s="18">
        <v>0</v>
      </c>
      <c r="M4" s="18">
        <v>0</v>
      </c>
      <c r="N4" s="18">
        <v>0</v>
      </c>
      <c r="O4" s="18">
        <v>0</v>
      </c>
      <c r="P4" s="18">
        <v>0</v>
      </c>
      <c r="Q4" s="18">
        <v>0.3</v>
      </c>
      <c r="R4" s="18">
        <v>0.7</v>
      </c>
      <c r="S4" s="18">
        <v>2.9</v>
      </c>
      <c r="T4" s="18">
        <v>5.4</v>
      </c>
      <c r="U4" s="18">
        <v>43.7</v>
      </c>
      <c r="V4" s="18">
        <v>6.4</v>
      </c>
      <c r="W4" s="18">
        <v>11.8</v>
      </c>
      <c r="X4" s="18">
        <v>15.2</v>
      </c>
      <c r="Y4" s="18">
        <v>19.3</v>
      </c>
      <c r="Z4" s="18">
        <v>37.4</v>
      </c>
      <c r="AA4" s="18">
        <v>19.5</v>
      </c>
      <c r="AB4" s="18">
        <v>37.9</v>
      </c>
      <c r="AC4" s="18">
        <v>6</v>
      </c>
      <c r="AD4" s="18">
        <v>11.5</v>
      </c>
      <c r="AE4" s="18">
        <v>45.5</v>
      </c>
      <c r="AF4" s="18">
        <v>30.8</v>
      </c>
      <c r="AG4" s="18">
        <v>39.299999999999997</v>
      </c>
      <c r="AH4" s="18"/>
      <c r="AI4" s="18">
        <f>SUM(C4:AG4)</f>
        <v>336.80000000000007</v>
      </c>
      <c r="AJ4" s="16">
        <f>AVERAGE(C4:AG4)</f>
        <v>10.86451612903226</v>
      </c>
      <c r="AK4" s="17"/>
    </row>
    <row r="5" spans="1:40" x14ac:dyDescent="0.25">
      <c r="A5" s="13" t="s">
        <v>23</v>
      </c>
      <c r="B5" s="12">
        <v>2111</v>
      </c>
      <c r="C5">
        <v>2112</v>
      </c>
      <c r="D5">
        <v>2112</v>
      </c>
      <c r="E5">
        <v>2112</v>
      </c>
      <c r="F5" s="12">
        <v>2113</v>
      </c>
      <c r="G5" s="12">
        <v>2114</v>
      </c>
      <c r="H5" s="12">
        <v>2115</v>
      </c>
      <c r="I5" s="12">
        <v>2115</v>
      </c>
      <c r="J5" s="12">
        <v>2115</v>
      </c>
      <c r="K5" s="12">
        <v>2115</v>
      </c>
      <c r="L5" s="12">
        <v>2115</v>
      </c>
      <c r="M5" s="12">
        <v>2115</v>
      </c>
      <c r="N5" s="12">
        <v>2115</v>
      </c>
      <c r="O5" s="12">
        <v>2115</v>
      </c>
      <c r="P5" s="12">
        <v>2115</v>
      </c>
      <c r="Q5" s="12">
        <v>2115</v>
      </c>
      <c r="R5" s="12">
        <v>2116</v>
      </c>
      <c r="S5" s="12">
        <v>2119</v>
      </c>
      <c r="T5" s="12">
        <v>2124</v>
      </c>
      <c r="U5" s="12">
        <v>2168</v>
      </c>
      <c r="V5" s="12">
        <v>2174</v>
      </c>
      <c r="W5" s="12">
        <v>2186</v>
      </c>
      <c r="X5" s="12">
        <v>2201</v>
      </c>
      <c r="Y5" s="12">
        <v>2221</v>
      </c>
      <c r="Z5" s="12">
        <v>2258</v>
      </c>
      <c r="AA5" s="12">
        <v>2278</v>
      </c>
      <c r="AB5" s="12">
        <v>2316</v>
      </c>
      <c r="AC5" s="12">
        <v>2322</v>
      </c>
      <c r="AD5" s="12">
        <v>2333</v>
      </c>
      <c r="AE5" s="12">
        <v>2379</v>
      </c>
      <c r="AF5" s="12">
        <v>2410</v>
      </c>
      <c r="AG5" s="12">
        <v>2449</v>
      </c>
      <c r="AI5" s="12">
        <f>MAX(C5:AG5)-B5</f>
        <v>338</v>
      </c>
    </row>
  </sheetData>
  <sheetProtection selectLockedCells="1" selectUnlockedCells="1"/>
  <phoneticPr fontId="0" type="noConversion"/>
  <conditionalFormatting sqref="B6:AG6">
    <cfRule type="cellIs" dxfId="3593" priority="1" stopIfTrue="1" operator="greaterThan">
      <formula>17</formula>
    </cfRule>
    <cfRule type="cellIs" dxfId="3592" priority="2" stopIfTrue="1" operator="between">
      <formula>10</formula>
      <formula>15</formula>
    </cfRule>
    <cfRule type="cellIs" dxfId="3591" priority="3" stopIfTrue="1" operator="between">
      <formula>15</formula>
      <formula>17</formula>
    </cfRule>
  </conditionalFormatting>
  <conditionalFormatting sqref="B4:AG4">
    <cfRule type="cellIs" dxfId="3590" priority="4" stopIfTrue="1" operator="greaterThan">
      <formula>50</formula>
    </cfRule>
    <cfRule type="cellIs" dxfId="3589" priority="5" stopIfTrue="1" operator="between">
      <formula>25</formula>
      <formula>35</formula>
    </cfRule>
    <cfRule type="cellIs" dxfId="3588" priority="6" stopIfTrue="1" operator="between">
      <formula>35</formula>
      <formula>50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16.32</v>
      </c>
      <c r="C3" s="14">
        <v>15.166</v>
      </c>
      <c r="D3" s="14">
        <v>13.045</v>
      </c>
      <c r="E3" s="14">
        <v>15.141999999999999</v>
      </c>
      <c r="F3" s="14">
        <v>11.93</v>
      </c>
      <c r="G3" s="14">
        <v>3.3620000000000001</v>
      </c>
      <c r="H3" s="14"/>
      <c r="I3" s="14">
        <v>12.964</v>
      </c>
      <c r="J3" s="14">
        <v>15.175000000000001</v>
      </c>
      <c r="K3" s="14">
        <v>13.944000000000001</v>
      </c>
      <c r="L3" s="14">
        <v>12.648</v>
      </c>
      <c r="M3" s="14">
        <v>13.308999999999999</v>
      </c>
      <c r="N3" s="14">
        <v>13.81</v>
      </c>
      <c r="O3" s="14">
        <v>12.303000000000001</v>
      </c>
      <c r="P3" s="14">
        <v>14.932</v>
      </c>
      <c r="Q3" s="14">
        <v>13.962</v>
      </c>
      <c r="R3" s="14">
        <v>14.042</v>
      </c>
      <c r="S3" s="14">
        <v>5.5289999999999999</v>
      </c>
      <c r="T3" s="14">
        <v>13.84</v>
      </c>
      <c r="U3" s="14">
        <v>15.834</v>
      </c>
      <c r="V3" s="14">
        <v>16.893999999999998</v>
      </c>
      <c r="W3" s="14">
        <v>15.311999999999999</v>
      </c>
      <c r="X3" s="14">
        <v>13.186999999999999</v>
      </c>
      <c r="Y3" s="14">
        <v>13.420999999999999</v>
      </c>
      <c r="Z3" s="14">
        <v>12.561999999999999</v>
      </c>
      <c r="AA3" s="14">
        <v>12.305</v>
      </c>
      <c r="AB3" s="14">
        <v>14.444000000000001</v>
      </c>
      <c r="AC3" s="14">
        <v>14.746</v>
      </c>
      <c r="AD3" s="14">
        <v>12.272</v>
      </c>
      <c r="AE3" s="14">
        <v>12.143000000000001</v>
      </c>
      <c r="AF3" s="14">
        <v>12.212</v>
      </c>
      <c r="AG3" s="14"/>
      <c r="AH3" s="14"/>
      <c r="AI3" s="14"/>
    </row>
    <row r="4" spans="1:40" s="7" customFormat="1" x14ac:dyDescent="0.25">
      <c r="A4" s="15" t="s">
        <v>17</v>
      </c>
      <c r="B4" s="18">
        <v>78</v>
      </c>
      <c r="C4" s="18">
        <v>89</v>
      </c>
      <c r="D4" s="18">
        <v>91</v>
      </c>
      <c r="E4" s="18">
        <v>80</v>
      </c>
      <c r="F4" s="18">
        <v>37</v>
      </c>
      <c r="G4" s="18">
        <v>11</v>
      </c>
      <c r="H4" s="18">
        <f>H6-G6</f>
        <v>94</v>
      </c>
      <c r="I4" s="18">
        <v>95</v>
      </c>
      <c r="J4" s="18">
        <v>93</v>
      </c>
      <c r="K4" s="18">
        <v>93</v>
      </c>
      <c r="L4" s="18">
        <v>91</v>
      </c>
      <c r="M4" s="18">
        <v>85</v>
      </c>
      <c r="N4" s="18">
        <v>79</v>
      </c>
      <c r="O4" s="18">
        <v>87</v>
      </c>
      <c r="P4" s="18">
        <v>78</v>
      </c>
      <c r="Q4" s="18">
        <v>24</v>
      </c>
      <c r="R4" s="18">
        <v>25</v>
      </c>
      <c r="S4" s="18">
        <v>19</v>
      </c>
      <c r="T4" s="18">
        <v>28</v>
      </c>
      <c r="U4" s="18">
        <v>36</v>
      </c>
      <c r="V4" s="18">
        <v>44</v>
      </c>
      <c r="W4" s="18">
        <v>45</v>
      </c>
      <c r="X4" s="18">
        <v>84</v>
      </c>
      <c r="Y4" s="18">
        <v>63</v>
      </c>
      <c r="Z4" s="18">
        <v>85</v>
      </c>
      <c r="AA4" s="18">
        <v>80</v>
      </c>
      <c r="AB4" s="18">
        <v>66</v>
      </c>
      <c r="AC4" s="7">
        <v>63</v>
      </c>
      <c r="AD4" s="7">
        <v>79</v>
      </c>
      <c r="AE4" s="18">
        <v>82</v>
      </c>
      <c r="AF4" s="18">
        <v>83</v>
      </c>
      <c r="AG4" s="18"/>
      <c r="AH4" s="18"/>
      <c r="AI4" s="18">
        <f>SUM(C4:AG4)</f>
        <v>2009</v>
      </c>
      <c r="AJ4" s="16">
        <f>AVERAGE(C4:AG4)</f>
        <v>66.966666666666669</v>
      </c>
      <c r="AK4" s="17"/>
    </row>
    <row r="5" spans="1:40" x14ac:dyDescent="0.25">
      <c r="A5" s="13" t="s">
        <v>23</v>
      </c>
      <c r="B5" s="12">
        <f t="shared" ref="B5:AC5" si="0">B6+$B7</f>
        <v>79356</v>
      </c>
      <c r="C5" s="12">
        <f t="shared" si="0"/>
        <v>79445</v>
      </c>
      <c r="D5" s="12">
        <f t="shared" si="0"/>
        <v>79536</v>
      </c>
      <c r="E5" s="12">
        <f t="shared" si="0"/>
        <v>79616</v>
      </c>
      <c r="F5" s="12">
        <f t="shared" si="0"/>
        <v>79653</v>
      </c>
      <c r="G5" s="12">
        <f t="shared" si="0"/>
        <v>79664</v>
      </c>
      <c r="H5" s="12">
        <f t="shared" si="0"/>
        <v>79758</v>
      </c>
      <c r="I5" s="12">
        <f t="shared" si="0"/>
        <v>79853</v>
      </c>
      <c r="J5" s="12">
        <f t="shared" si="0"/>
        <v>79946</v>
      </c>
      <c r="K5" s="12">
        <f t="shared" si="0"/>
        <v>80039</v>
      </c>
      <c r="L5" s="12">
        <f t="shared" si="0"/>
        <v>80130</v>
      </c>
      <c r="M5" s="12">
        <f t="shared" si="0"/>
        <v>80215</v>
      </c>
      <c r="N5" s="12">
        <f t="shared" si="0"/>
        <v>80294</v>
      </c>
      <c r="O5" s="12">
        <f t="shared" si="0"/>
        <v>80381</v>
      </c>
      <c r="P5" s="12">
        <f t="shared" si="0"/>
        <v>80459</v>
      </c>
      <c r="Q5" s="12">
        <f t="shared" si="0"/>
        <v>80483</v>
      </c>
      <c r="R5" s="12">
        <f t="shared" si="0"/>
        <v>80508</v>
      </c>
      <c r="S5" s="12">
        <f t="shared" si="0"/>
        <v>80527</v>
      </c>
      <c r="T5" s="12">
        <f t="shared" si="0"/>
        <v>80555</v>
      </c>
      <c r="U5" s="12">
        <f t="shared" si="0"/>
        <v>80591</v>
      </c>
      <c r="V5" s="12">
        <f t="shared" si="0"/>
        <v>80635</v>
      </c>
      <c r="W5" s="12">
        <f t="shared" si="0"/>
        <v>80680</v>
      </c>
      <c r="X5" s="12">
        <f t="shared" si="0"/>
        <v>80764</v>
      </c>
      <c r="Y5" s="12">
        <f t="shared" si="0"/>
        <v>80827</v>
      </c>
      <c r="Z5" s="12">
        <f t="shared" si="0"/>
        <v>80912</v>
      </c>
      <c r="AA5" s="12">
        <f t="shared" si="0"/>
        <v>80992</v>
      </c>
      <c r="AB5" s="12">
        <f t="shared" si="0"/>
        <v>81058</v>
      </c>
      <c r="AC5" s="12">
        <f t="shared" si="0"/>
        <v>81121</v>
      </c>
      <c r="AD5" s="12">
        <f>AD6+$B7</f>
        <v>81200</v>
      </c>
      <c r="AE5" s="12">
        <f>AE6+$B7</f>
        <v>81282</v>
      </c>
      <c r="AF5" s="12">
        <f>AF6+$B7</f>
        <v>81365</v>
      </c>
      <c r="AG5" s="12"/>
      <c r="AI5" s="12">
        <f>MAX(C5:AG5)-B5</f>
        <v>2009</v>
      </c>
    </row>
    <row r="6" spans="1:40" x14ac:dyDescent="0.25">
      <c r="B6">
        <v>10994</v>
      </c>
      <c r="C6">
        <v>11083</v>
      </c>
      <c r="D6">
        <v>11174</v>
      </c>
      <c r="E6">
        <v>11254</v>
      </c>
      <c r="F6">
        <v>11291</v>
      </c>
      <c r="G6" s="12">
        <v>11302</v>
      </c>
      <c r="H6">
        <f>11452-56</f>
        <v>11396</v>
      </c>
      <c r="I6">
        <v>11491</v>
      </c>
      <c r="J6">
        <v>11584</v>
      </c>
      <c r="K6">
        <v>11677</v>
      </c>
      <c r="L6">
        <v>11768</v>
      </c>
      <c r="M6">
        <v>11853</v>
      </c>
      <c r="N6">
        <v>11932</v>
      </c>
      <c r="O6">
        <v>12019</v>
      </c>
      <c r="P6">
        <v>12097</v>
      </c>
      <c r="Q6">
        <v>12121</v>
      </c>
      <c r="R6">
        <v>12146</v>
      </c>
      <c r="S6">
        <v>12165</v>
      </c>
      <c r="T6">
        <v>12193</v>
      </c>
      <c r="U6">
        <v>12229</v>
      </c>
      <c r="V6">
        <v>12273</v>
      </c>
      <c r="W6" s="12">
        <v>12318</v>
      </c>
      <c r="X6">
        <v>12402</v>
      </c>
      <c r="Y6">
        <v>12465</v>
      </c>
      <c r="Z6">
        <v>12550</v>
      </c>
      <c r="AA6">
        <v>12630</v>
      </c>
      <c r="AB6">
        <v>12696</v>
      </c>
      <c r="AC6">
        <v>12759</v>
      </c>
      <c r="AD6">
        <v>12838</v>
      </c>
      <c r="AE6">
        <v>12920</v>
      </c>
      <c r="AF6">
        <v>13003</v>
      </c>
    </row>
    <row r="7" spans="1:40" x14ac:dyDescent="0.25">
      <c r="B7" s="12">
        <v>68362</v>
      </c>
    </row>
  </sheetData>
  <phoneticPr fontId="22" type="noConversion"/>
  <conditionalFormatting sqref="B4:AG4">
    <cfRule type="cellIs" dxfId="3335" priority="1" stopIfTrue="1" operator="greaterThan">
      <formula>100</formula>
    </cfRule>
    <cfRule type="cellIs" dxfId="3334" priority="2" stopIfTrue="1" operator="between">
      <formula>80</formula>
      <formula>100</formula>
    </cfRule>
    <cfRule type="cellIs" dxfId="3333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12.212</v>
      </c>
      <c r="C3" s="14">
        <v>14.96</v>
      </c>
      <c r="D3" s="14">
        <v>17.087</v>
      </c>
      <c r="E3" s="14">
        <v>14.057</v>
      </c>
      <c r="F3" s="14">
        <v>16.795999999999999</v>
      </c>
      <c r="G3" s="14">
        <v>5.3789999999999996</v>
      </c>
      <c r="H3" s="14">
        <v>12.662000000000001</v>
      </c>
      <c r="I3" s="14">
        <v>14.505000000000001</v>
      </c>
      <c r="J3" s="14">
        <v>15.448</v>
      </c>
      <c r="K3" s="14">
        <v>11.965999999999999</v>
      </c>
      <c r="L3" s="14">
        <v>16.184000000000001</v>
      </c>
      <c r="M3" s="14">
        <v>13.673</v>
      </c>
      <c r="N3" s="14">
        <v>13.286</v>
      </c>
      <c r="O3" s="14">
        <v>5.59</v>
      </c>
      <c r="P3" s="14">
        <v>12.83</v>
      </c>
      <c r="Q3" s="14">
        <v>14.843999999999999</v>
      </c>
      <c r="R3" s="14">
        <v>12.875</v>
      </c>
      <c r="S3" s="14">
        <v>2.6080000000000001</v>
      </c>
      <c r="T3" s="14">
        <v>14.441000000000001</v>
      </c>
      <c r="U3" s="14">
        <v>13.952999999999999</v>
      </c>
      <c r="V3" s="14">
        <v>15.411</v>
      </c>
      <c r="W3" s="14">
        <v>16.791</v>
      </c>
      <c r="X3" s="14">
        <v>11.685</v>
      </c>
      <c r="Y3" s="14">
        <v>9.2929999999999993</v>
      </c>
      <c r="Z3" s="14">
        <v>13.52</v>
      </c>
      <c r="AA3" s="14">
        <v>1.1970000000000001</v>
      </c>
      <c r="AB3" s="14">
        <v>6.101</v>
      </c>
      <c r="AC3" s="14">
        <v>14.231</v>
      </c>
      <c r="AD3" s="14">
        <v>11.371</v>
      </c>
      <c r="AE3" s="14">
        <v>15.074</v>
      </c>
      <c r="AF3" s="14">
        <v>11.756</v>
      </c>
      <c r="AG3" s="14">
        <v>4.2329999999999997</v>
      </c>
      <c r="AH3" s="14"/>
      <c r="AI3" s="14"/>
    </row>
    <row r="4" spans="1:40" s="7" customFormat="1" x14ac:dyDescent="0.25">
      <c r="A4" s="15" t="s">
        <v>17</v>
      </c>
      <c r="B4" s="18">
        <v>83</v>
      </c>
      <c r="C4" s="18">
        <v>32</v>
      </c>
      <c r="D4" s="18">
        <v>30</v>
      </c>
      <c r="E4" s="18">
        <v>85</v>
      </c>
      <c r="F4" s="18">
        <v>63</v>
      </c>
      <c r="G4" s="18">
        <v>16</v>
      </c>
      <c r="H4" s="18">
        <v>79</v>
      </c>
      <c r="I4" s="18">
        <v>35</v>
      </c>
      <c r="J4" s="18">
        <v>44</v>
      </c>
      <c r="K4" s="18">
        <v>28</v>
      </c>
      <c r="L4" s="18">
        <v>41</v>
      </c>
      <c r="M4" s="18">
        <v>28</v>
      </c>
      <c r="N4" s="18">
        <v>74</v>
      </c>
      <c r="O4" s="18">
        <v>20</v>
      </c>
      <c r="P4" s="18">
        <v>20</v>
      </c>
      <c r="Q4" s="18">
        <v>54</v>
      </c>
      <c r="R4" s="18">
        <v>62</v>
      </c>
      <c r="S4" s="18">
        <v>10</v>
      </c>
      <c r="T4" s="18">
        <v>24</v>
      </c>
      <c r="U4" s="18">
        <v>27</v>
      </c>
      <c r="V4" s="18">
        <v>56</v>
      </c>
      <c r="W4" s="18">
        <v>26</v>
      </c>
      <c r="X4" s="18">
        <v>66</v>
      </c>
      <c r="Y4" s="18">
        <v>12</v>
      </c>
      <c r="Z4" s="18">
        <v>47</v>
      </c>
      <c r="AA4" s="18">
        <v>2</v>
      </c>
      <c r="AB4" s="18">
        <v>13</v>
      </c>
      <c r="AC4" s="7">
        <v>50</v>
      </c>
      <c r="AD4" s="7">
        <v>63</v>
      </c>
      <c r="AE4" s="18">
        <v>48</v>
      </c>
      <c r="AF4" s="18">
        <v>35</v>
      </c>
      <c r="AG4" s="18">
        <v>13</v>
      </c>
      <c r="AH4" s="18"/>
      <c r="AI4" s="18">
        <f>SUM(C4:AG4)</f>
        <v>1203</v>
      </c>
      <c r="AJ4" s="16">
        <f>AVERAGE(C4:AG4)</f>
        <v>38.806451612903224</v>
      </c>
      <c r="AK4" s="17"/>
    </row>
    <row r="5" spans="1:40" x14ac:dyDescent="0.25">
      <c r="A5" s="13" t="s">
        <v>23</v>
      </c>
      <c r="B5" s="12">
        <f t="shared" ref="B5:T5" si="0">B6+$B7</f>
        <v>81365</v>
      </c>
      <c r="C5" s="12">
        <f t="shared" si="0"/>
        <v>81397</v>
      </c>
      <c r="D5" s="12">
        <f t="shared" si="0"/>
        <v>81427</v>
      </c>
      <c r="E5" s="12">
        <f t="shared" si="0"/>
        <v>81512</v>
      </c>
      <c r="F5" s="12">
        <f t="shared" si="0"/>
        <v>81575</v>
      </c>
      <c r="G5" s="12">
        <f t="shared" si="0"/>
        <v>81591</v>
      </c>
      <c r="H5" s="12">
        <f t="shared" si="0"/>
        <v>81670</v>
      </c>
      <c r="I5" s="12">
        <f t="shared" si="0"/>
        <v>81705</v>
      </c>
      <c r="J5" s="12">
        <f t="shared" si="0"/>
        <v>81749</v>
      </c>
      <c r="K5" s="12">
        <f t="shared" si="0"/>
        <v>81777</v>
      </c>
      <c r="L5" s="12">
        <f t="shared" si="0"/>
        <v>81818</v>
      </c>
      <c r="M5" s="12">
        <f t="shared" si="0"/>
        <v>81846</v>
      </c>
      <c r="N5" s="12">
        <f t="shared" si="0"/>
        <v>81920</v>
      </c>
      <c r="O5" s="12">
        <f t="shared" si="0"/>
        <v>81940</v>
      </c>
      <c r="P5" s="12">
        <f t="shared" si="0"/>
        <v>81960</v>
      </c>
      <c r="Q5" s="12">
        <f t="shared" si="0"/>
        <v>82014</v>
      </c>
      <c r="R5" s="12">
        <f t="shared" si="0"/>
        <v>82076</v>
      </c>
      <c r="S5" s="12">
        <f t="shared" si="0"/>
        <v>82086</v>
      </c>
      <c r="T5" s="12">
        <f t="shared" si="0"/>
        <v>82110</v>
      </c>
      <c r="U5" s="12">
        <f t="shared" ref="U5:AA5" si="1">U6+$B7</f>
        <v>82137</v>
      </c>
      <c r="V5" s="12">
        <f t="shared" si="1"/>
        <v>82193</v>
      </c>
      <c r="W5" s="12">
        <f t="shared" si="1"/>
        <v>82219</v>
      </c>
      <c r="X5" s="12">
        <f t="shared" si="1"/>
        <v>82285</v>
      </c>
      <c r="Y5" s="12">
        <f t="shared" si="1"/>
        <v>82297</v>
      </c>
      <c r="Z5" s="12">
        <f t="shared" si="1"/>
        <v>82344</v>
      </c>
      <c r="AA5" s="12">
        <f t="shared" si="1"/>
        <v>82346</v>
      </c>
      <c r="AB5" s="12">
        <f t="shared" ref="AB5:AG5" si="2">AB6+$B7</f>
        <v>82359</v>
      </c>
      <c r="AC5" s="12">
        <f t="shared" si="2"/>
        <v>82409</v>
      </c>
      <c r="AD5" s="12">
        <f t="shared" si="2"/>
        <v>82472</v>
      </c>
      <c r="AE5" s="12">
        <f t="shared" si="2"/>
        <v>82520</v>
      </c>
      <c r="AF5" s="12">
        <f t="shared" si="2"/>
        <v>82555</v>
      </c>
      <c r="AG5" s="12">
        <f t="shared" si="2"/>
        <v>82568</v>
      </c>
      <c r="AI5" s="12">
        <f>MAX(C5:AG5)-B5</f>
        <v>1203</v>
      </c>
    </row>
    <row r="6" spans="1:40" x14ac:dyDescent="0.25">
      <c r="B6">
        <v>13003</v>
      </c>
      <c r="C6">
        <v>13035</v>
      </c>
      <c r="D6" s="12">
        <v>13065</v>
      </c>
      <c r="E6">
        <v>13150</v>
      </c>
      <c r="F6">
        <v>13213</v>
      </c>
      <c r="G6" s="12">
        <v>13229</v>
      </c>
      <c r="H6">
        <v>13308</v>
      </c>
      <c r="I6">
        <v>13343</v>
      </c>
      <c r="J6">
        <v>13387</v>
      </c>
      <c r="K6" s="12">
        <v>13415</v>
      </c>
      <c r="L6">
        <v>13456</v>
      </c>
      <c r="M6">
        <v>13484</v>
      </c>
      <c r="N6">
        <v>13558</v>
      </c>
      <c r="O6">
        <v>13578</v>
      </c>
      <c r="P6">
        <v>13598</v>
      </c>
      <c r="Q6">
        <v>13652</v>
      </c>
      <c r="R6">
        <v>13714</v>
      </c>
      <c r="S6">
        <v>13724</v>
      </c>
      <c r="T6">
        <v>13748</v>
      </c>
      <c r="U6">
        <v>13775</v>
      </c>
      <c r="V6">
        <v>13831</v>
      </c>
      <c r="W6" s="12">
        <v>13857</v>
      </c>
      <c r="X6">
        <v>13923</v>
      </c>
      <c r="Y6">
        <v>13935</v>
      </c>
      <c r="Z6">
        <v>13982</v>
      </c>
      <c r="AA6">
        <v>13984</v>
      </c>
      <c r="AB6">
        <v>13997</v>
      </c>
      <c r="AC6">
        <v>14047</v>
      </c>
      <c r="AD6">
        <v>14110</v>
      </c>
      <c r="AE6">
        <v>14158</v>
      </c>
      <c r="AF6">
        <v>14193</v>
      </c>
      <c r="AG6">
        <v>14206</v>
      </c>
    </row>
    <row r="7" spans="1:40" x14ac:dyDescent="0.25">
      <c r="B7" s="12">
        <v>68362</v>
      </c>
    </row>
  </sheetData>
  <phoneticPr fontId="22" type="noConversion"/>
  <conditionalFormatting sqref="B4:AG4">
    <cfRule type="cellIs" dxfId="3332" priority="1" stopIfTrue="1" operator="greaterThan">
      <formula>100</formula>
    </cfRule>
    <cfRule type="cellIs" dxfId="3331" priority="2" stopIfTrue="1" operator="between">
      <formula>80</formula>
      <formula>100</formula>
    </cfRule>
    <cfRule type="cellIs" dxfId="3330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>
      <selection activeCell="AF3" sqref="AF3:AF6"/>
    </sheetView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4.2329999999999997</v>
      </c>
      <c r="C3" s="14">
        <v>14.57</v>
      </c>
      <c r="D3" s="14">
        <v>11.289</v>
      </c>
      <c r="E3" s="14">
        <v>11.35</v>
      </c>
      <c r="F3" s="14">
        <v>11.539</v>
      </c>
      <c r="G3" s="14">
        <v>5.5330000000000004</v>
      </c>
      <c r="H3" s="14">
        <v>7.609</v>
      </c>
      <c r="I3" s="14">
        <v>12.670999999999999</v>
      </c>
      <c r="J3" s="14">
        <v>4.069</v>
      </c>
      <c r="K3" s="14">
        <v>8.1660000000000004</v>
      </c>
      <c r="L3" s="14">
        <v>3.1760000000000002</v>
      </c>
      <c r="M3" s="14">
        <v>4.492</v>
      </c>
      <c r="N3" s="14">
        <v>12.407999999999999</v>
      </c>
      <c r="O3" s="14">
        <v>9.4909999999999997</v>
      </c>
      <c r="P3" s="14">
        <v>1.9</v>
      </c>
      <c r="Q3" s="14">
        <v>13.608000000000001</v>
      </c>
      <c r="R3" s="14">
        <v>8.8190000000000008</v>
      </c>
      <c r="S3" s="14">
        <v>12.599</v>
      </c>
      <c r="T3" s="14">
        <v>11.863</v>
      </c>
      <c r="U3" s="14">
        <v>12.228999999999999</v>
      </c>
      <c r="V3" s="14">
        <v>9.8390000000000004</v>
      </c>
      <c r="W3" s="14">
        <v>4.3390000000000004</v>
      </c>
      <c r="X3" s="14">
        <v>11.161</v>
      </c>
      <c r="Y3" s="14">
        <v>3.1160000000000001</v>
      </c>
      <c r="Z3" s="14">
        <v>9.4819999999999993</v>
      </c>
      <c r="AA3" s="14">
        <v>0.94399999999999995</v>
      </c>
      <c r="AB3" s="14">
        <v>1.9990000000000001</v>
      </c>
      <c r="AC3" s="14">
        <v>11.734</v>
      </c>
      <c r="AD3" s="14">
        <v>10.288</v>
      </c>
      <c r="AE3" s="14">
        <v>7.96</v>
      </c>
      <c r="AF3" s="14">
        <v>9.23</v>
      </c>
      <c r="AG3" s="14"/>
      <c r="AH3" s="14"/>
      <c r="AI3" s="14"/>
    </row>
    <row r="4" spans="1:40" s="7" customFormat="1" x14ac:dyDescent="0.25">
      <c r="A4" s="15" t="s">
        <v>17</v>
      </c>
      <c r="B4" s="18">
        <v>13</v>
      </c>
      <c r="C4" s="18">
        <v>40</v>
      </c>
      <c r="D4" s="18">
        <v>39</v>
      </c>
      <c r="E4" s="18">
        <v>48</v>
      </c>
      <c r="F4" s="18">
        <v>50</v>
      </c>
      <c r="G4" s="18">
        <v>8</v>
      </c>
      <c r="H4" s="18">
        <v>10</v>
      </c>
      <c r="I4" s="18">
        <v>16</v>
      </c>
      <c r="J4" s="18">
        <v>12</v>
      </c>
      <c r="K4" s="18">
        <v>15</v>
      </c>
      <c r="L4" s="18">
        <v>8</v>
      </c>
      <c r="M4" s="18">
        <v>7</v>
      </c>
      <c r="N4" s="18">
        <v>51</v>
      </c>
      <c r="O4" s="18">
        <v>19</v>
      </c>
      <c r="P4" s="18">
        <v>8</v>
      </c>
      <c r="Q4" s="18">
        <v>33</v>
      </c>
      <c r="R4" s="18">
        <v>22</v>
      </c>
      <c r="S4" s="18">
        <v>28</v>
      </c>
      <c r="T4" s="18">
        <v>20</v>
      </c>
      <c r="U4" s="18">
        <v>29</v>
      </c>
      <c r="V4" s="18">
        <v>39</v>
      </c>
      <c r="W4" s="18">
        <v>10</v>
      </c>
      <c r="X4" s="18">
        <v>28</v>
      </c>
      <c r="Y4" s="18">
        <v>9</v>
      </c>
      <c r="Z4" s="18">
        <v>21</v>
      </c>
      <c r="AA4" s="18">
        <v>2</v>
      </c>
      <c r="AB4" s="18">
        <v>6</v>
      </c>
      <c r="AC4" s="7">
        <v>32</v>
      </c>
      <c r="AD4" s="7">
        <v>24</v>
      </c>
      <c r="AE4" s="18">
        <v>25</v>
      </c>
      <c r="AF4" s="18">
        <v>23</v>
      </c>
      <c r="AG4" s="18"/>
      <c r="AH4" s="18"/>
      <c r="AI4" s="18">
        <f>SUM(C4:AG4)</f>
        <v>682</v>
      </c>
      <c r="AJ4" s="16">
        <f>AVERAGE(C4:AG4)</f>
        <v>22.733333333333334</v>
      </c>
      <c r="AK4" s="17"/>
    </row>
    <row r="5" spans="1:40" x14ac:dyDescent="0.25">
      <c r="A5" s="13" t="s">
        <v>23</v>
      </c>
      <c r="B5" s="12">
        <f t="shared" ref="B5:Q5" si="0">B6+$B7</f>
        <v>82568</v>
      </c>
      <c r="C5" s="12">
        <f t="shared" si="0"/>
        <v>82608</v>
      </c>
      <c r="D5" s="12">
        <f t="shared" si="0"/>
        <v>82747</v>
      </c>
      <c r="E5" s="12">
        <f t="shared" si="0"/>
        <v>82695</v>
      </c>
      <c r="F5" s="12">
        <f t="shared" si="0"/>
        <v>82745</v>
      </c>
      <c r="G5" s="12">
        <f t="shared" si="0"/>
        <v>82753</v>
      </c>
      <c r="H5" s="12">
        <f t="shared" si="0"/>
        <v>82763</v>
      </c>
      <c r="I5" s="12">
        <f t="shared" si="0"/>
        <v>82779</v>
      </c>
      <c r="J5" s="12">
        <f t="shared" si="0"/>
        <v>82791</v>
      </c>
      <c r="K5" s="12">
        <f t="shared" si="0"/>
        <v>82806</v>
      </c>
      <c r="L5" s="12">
        <f t="shared" si="0"/>
        <v>82814</v>
      </c>
      <c r="M5" s="12">
        <f t="shared" si="0"/>
        <v>82821</v>
      </c>
      <c r="N5" s="12">
        <f t="shared" si="0"/>
        <v>82872</v>
      </c>
      <c r="O5" s="12">
        <f t="shared" si="0"/>
        <v>82891</v>
      </c>
      <c r="P5" s="12">
        <f t="shared" si="0"/>
        <v>82899</v>
      </c>
      <c r="Q5" s="12">
        <f t="shared" si="0"/>
        <v>82932</v>
      </c>
      <c r="R5" s="12">
        <f t="shared" ref="R5:AF5" si="1">R6+$B7</f>
        <v>82954</v>
      </c>
      <c r="S5" s="12">
        <f t="shared" si="1"/>
        <v>82982</v>
      </c>
      <c r="T5" s="12">
        <f t="shared" si="1"/>
        <v>83002</v>
      </c>
      <c r="U5" s="12">
        <f t="shared" si="1"/>
        <v>83031</v>
      </c>
      <c r="V5" s="12">
        <f t="shared" si="1"/>
        <v>83070</v>
      </c>
      <c r="W5" s="12">
        <f t="shared" si="1"/>
        <v>83080</v>
      </c>
      <c r="X5" s="12">
        <f t="shared" si="1"/>
        <v>83108</v>
      </c>
      <c r="Y5" s="12">
        <f t="shared" si="1"/>
        <v>83117</v>
      </c>
      <c r="Z5" s="12">
        <f t="shared" si="1"/>
        <v>83138</v>
      </c>
      <c r="AA5" s="12">
        <f t="shared" si="1"/>
        <v>83140</v>
      </c>
      <c r="AB5" s="12">
        <f t="shared" si="1"/>
        <v>83146</v>
      </c>
      <c r="AC5" s="12">
        <f t="shared" si="1"/>
        <v>83178</v>
      </c>
      <c r="AD5" s="12">
        <f t="shared" si="1"/>
        <v>83202</v>
      </c>
      <c r="AE5" s="12">
        <f t="shared" si="1"/>
        <v>83227</v>
      </c>
      <c r="AF5" s="12">
        <f t="shared" si="1"/>
        <v>83250</v>
      </c>
      <c r="AG5" s="12"/>
      <c r="AI5" s="12">
        <f>MAX(C5:AG5)-B5</f>
        <v>682</v>
      </c>
    </row>
    <row r="6" spans="1:40" x14ac:dyDescent="0.25">
      <c r="B6">
        <v>14206</v>
      </c>
      <c r="C6">
        <v>14246</v>
      </c>
      <c r="D6" s="12">
        <v>14385</v>
      </c>
      <c r="E6">
        <v>14333</v>
      </c>
      <c r="F6">
        <v>14383</v>
      </c>
      <c r="G6" s="12">
        <v>14391</v>
      </c>
      <c r="H6">
        <v>14401</v>
      </c>
      <c r="I6">
        <v>14417</v>
      </c>
      <c r="J6">
        <v>14429</v>
      </c>
      <c r="K6" s="12">
        <v>14444</v>
      </c>
      <c r="L6">
        <v>14452</v>
      </c>
      <c r="M6">
        <v>14459</v>
      </c>
      <c r="N6">
        <v>14510</v>
      </c>
      <c r="O6">
        <v>14529</v>
      </c>
      <c r="P6">
        <v>14537</v>
      </c>
      <c r="Q6" s="12">
        <v>14570</v>
      </c>
      <c r="R6">
        <v>14592</v>
      </c>
      <c r="S6">
        <v>14620</v>
      </c>
      <c r="T6">
        <v>14640</v>
      </c>
      <c r="U6">
        <v>14669</v>
      </c>
      <c r="V6">
        <v>14708</v>
      </c>
      <c r="W6" s="12">
        <v>14718</v>
      </c>
      <c r="X6">
        <v>14746</v>
      </c>
      <c r="Y6">
        <v>14755</v>
      </c>
      <c r="Z6">
        <v>14776</v>
      </c>
      <c r="AA6">
        <v>14778</v>
      </c>
      <c r="AB6">
        <v>14784</v>
      </c>
      <c r="AC6">
        <v>14816</v>
      </c>
      <c r="AD6" s="12">
        <v>14840</v>
      </c>
      <c r="AE6">
        <v>14865</v>
      </c>
      <c r="AF6">
        <v>14888</v>
      </c>
    </row>
    <row r="7" spans="1:40" x14ac:dyDescent="0.25">
      <c r="B7" s="12">
        <v>68362</v>
      </c>
    </row>
  </sheetData>
  <phoneticPr fontId="22" type="noConversion"/>
  <conditionalFormatting sqref="B4:AG4">
    <cfRule type="cellIs" dxfId="3329" priority="1" stopIfTrue="1" operator="greaterThan">
      <formula>100</formula>
    </cfRule>
    <cfRule type="cellIs" dxfId="3328" priority="2" stopIfTrue="1" operator="between">
      <formula>80</formula>
      <formula>100</formula>
    </cfRule>
    <cfRule type="cellIs" dxfId="3327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9.23</v>
      </c>
      <c r="C3" s="14">
        <v>8.6579999999999995</v>
      </c>
      <c r="D3" s="14">
        <v>8.6869999999999994</v>
      </c>
      <c r="E3" s="14">
        <v>9.6329999999999991</v>
      </c>
      <c r="F3" s="14">
        <v>9.6259999999999994</v>
      </c>
      <c r="G3" s="14">
        <v>7.6859999999999999</v>
      </c>
      <c r="H3" s="14">
        <v>8.4459999999999997</v>
      </c>
      <c r="I3" s="14">
        <v>8.5549999999999997</v>
      </c>
      <c r="J3" s="14">
        <v>9.2769999999999992</v>
      </c>
      <c r="K3" s="14">
        <v>8.9879999999999995</v>
      </c>
      <c r="L3" s="14">
        <v>8.423</v>
      </c>
      <c r="M3" s="14">
        <v>9.6129999999999995</v>
      </c>
      <c r="N3" s="14">
        <v>8.0850000000000009</v>
      </c>
      <c r="O3" s="14">
        <v>9.02</v>
      </c>
      <c r="P3" s="14">
        <v>8.016</v>
      </c>
      <c r="Q3" s="14">
        <v>9.3160000000000007</v>
      </c>
      <c r="R3" s="14">
        <v>3.0569999999999999</v>
      </c>
      <c r="S3" s="14">
        <v>3.899</v>
      </c>
      <c r="T3" s="14">
        <v>9.532</v>
      </c>
      <c r="U3" s="14">
        <v>2.0430000000000001</v>
      </c>
      <c r="V3" s="14">
        <v>7.8179999999999996</v>
      </c>
      <c r="W3" s="14">
        <v>2.4750000000000001</v>
      </c>
      <c r="X3" s="14">
        <v>2.351</v>
      </c>
      <c r="Y3" s="14">
        <v>7.6070000000000002</v>
      </c>
      <c r="Z3" s="14">
        <v>9.8539999999999992</v>
      </c>
      <c r="AA3" s="14">
        <v>6.85</v>
      </c>
      <c r="AB3" s="14">
        <v>7.9859999999999998</v>
      </c>
      <c r="AC3" s="14">
        <v>10.223000000000001</v>
      </c>
      <c r="AD3" s="14">
        <v>8.3369999999999997</v>
      </c>
      <c r="AE3" s="14">
        <v>8.0619999999999994</v>
      </c>
      <c r="AF3" s="14">
        <v>2.3109999999999999</v>
      </c>
      <c r="AG3" s="14">
        <v>2.456</v>
      </c>
      <c r="AH3" s="14"/>
      <c r="AI3" s="14"/>
    </row>
    <row r="4" spans="1:40" s="7" customFormat="1" x14ac:dyDescent="0.25">
      <c r="A4" s="15" t="s">
        <v>17</v>
      </c>
      <c r="B4" s="18">
        <v>23</v>
      </c>
      <c r="C4" s="18">
        <v>42</v>
      </c>
      <c r="D4" s="18">
        <v>42</v>
      </c>
      <c r="E4" s="18">
        <v>24</v>
      </c>
      <c r="F4" s="18">
        <v>28</v>
      </c>
      <c r="G4" s="18">
        <v>18</v>
      </c>
      <c r="H4" s="18">
        <v>37</v>
      </c>
      <c r="I4" s="18">
        <v>39</v>
      </c>
      <c r="J4" s="18">
        <v>32</v>
      </c>
      <c r="K4" s="18">
        <v>35</v>
      </c>
      <c r="L4" s="18">
        <v>40</v>
      </c>
      <c r="M4" s="18">
        <v>18</v>
      </c>
      <c r="N4" s="18">
        <v>38</v>
      </c>
      <c r="O4" s="18">
        <v>30</v>
      </c>
      <c r="P4" s="18">
        <v>38</v>
      </c>
      <c r="Q4" s="18">
        <v>23</v>
      </c>
      <c r="R4" s="18">
        <f>R6-Q6</f>
        <v>8</v>
      </c>
      <c r="S4" s="18">
        <v>9</v>
      </c>
      <c r="T4" s="18">
        <v>29</v>
      </c>
      <c r="U4" s="18">
        <v>2</v>
      </c>
      <c r="V4" s="18">
        <v>14</v>
      </c>
      <c r="W4" s="18">
        <v>7</v>
      </c>
      <c r="X4" s="18">
        <v>7</v>
      </c>
      <c r="Y4" s="18">
        <v>33</v>
      </c>
      <c r="Z4" s="18">
        <v>24</v>
      </c>
      <c r="AA4" s="18">
        <v>18</v>
      </c>
      <c r="AB4" s="18">
        <v>33</v>
      </c>
      <c r="AC4" s="7">
        <v>28</v>
      </c>
      <c r="AD4" s="7">
        <v>39</v>
      </c>
      <c r="AE4" s="18">
        <v>34</v>
      </c>
      <c r="AF4" s="18">
        <v>7</v>
      </c>
      <c r="AG4" s="18">
        <v>8</v>
      </c>
      <c r="AH4" s="18"/>
      <c r="AI4" s="18">
        <f>SUM(C4:AG4)</f>
        <v>784</v>
      </c>
      <c r="AJ4" s="16">
        <f>AVERAGE(C4:AG4)</f>
        <v>25.29032258064516</v>
      </c>
      <c r="AK4" s="17"/>
    </row>
    <row r="5" spans="1:40" x14ac:dyDescent="0.25">
      <c r="A5" s="13" t="s">
        <v>23</v>
      </c>
      <c r="B5" s="12">
        <v>83250</v>
      </c>
      <c r="C5" s="12">
        <f t="shared" ref="C5:N5" si="0">C6+$B7</f>
        <v>83292</v>
      </c>
      <c r="D5" s="12">
        <f t="shared" si="0"/>
        <v>83334</v>
      </c>
      <c r="E5" s="12">
        <f t="shared" si="0"/>
        <v>83358</v>
      </c>
      <c r="F5" s="12">
        <f t="shared" si="0"/>
        <v>83386</v>
      </c>
      <c r="G5" s="12">
        <f t="shared" si="0"/>
        <v>83404</v>
      </c>
      <c r="H5" s="12">
        <f t="shared" si="0"/>
        <v>83441</v>
      </c>
      <c r="I5" s="12">
        <f t="shared" si="0"/>
        <v>83480</v>
      </c>
      <c r="J5" s="12">
        <f t="shared" si="0"/>
        <v>83512</v>
      </c>
      <c r="K5" s="12">
        <f t="shared" si="0"/>
        <v>83547</v>
      </c>
      <c r="L5" s="12">
        <f t="shared" si="0"/>
        <v>83587</v>
      </c>
      <c r="M5" s="12">
        <f t="shared" si="0"/>
        <v>83605</v>
      </c>
      <c r="N5" s="12">
        <f t="shared" si="0"/>
        <v>83643</v>
      </c>
      <c r="O5" s="12">
        <f t="shared" ref="O5:AG5" si="1">O6+$B7</f>
        <v>83673</v>
      </c>
      <c r="P5" s="12">
        <f t="shared" si="1"/>
        <v>83711</v>
      </c>
      <c r="Q5" s="12">
        <f t="shared" si="1"/>
        <v>83734</v>
      </c>
      <c r="R5" s="12">
        <f t="shared" si="1"/>
        <v>83742</v>
      </c>
      <c r="S5" s="12">
        <f t="shared" si="1"/>
        <v>83751</v>
      </c>
      <c r="T5" s="12">
        <f t="shared" si="1"/>
        <v>83780</v>
      </c>
      <c r="U5" s="12">
        <f t="shared" si="1"/>
        <v>83782</v>
      </c>
      <c r="V5" s="12">
        <f t="shared" si="1"/>
        <v>83796</v>
      </c>
      <c r="W5" s="12">
        <f t="shared" si="1"/>
        <v>83803</v>
      </c>
      <c r="X5" s="12">
        <f t="shared" si="1"/>
        <v>83810</v>
      </c>
      <c r="Y5" s="12">
        <f t="shared" si="1"/>
        <v>83843</v>
      </c>
      <c r="Z5" s="12">
        <f t="shared" si="1"/>
        <v>83867</v>
      </c>
      <c r="AA5" s="12">
        <f t="shared" si="1"/>
        <v>83885</v>
      </c>
      <c r="AB5" s="12">
        <f t="shared" si="1"/>
        <v>83918</v>
      </c>
      <c r="AC5" s="12">
        <f t="shared" si="1"/>
        <v>83946</v>
      </c>
      <c r="AD5" s="12">
        <f t="shared" si="1"/>
        <v>83985</v>
      </c>
      <c r="AE5" s="12">
        <f t="shared" si="1"/>
        <v>84019</v>
      </c>
      <c r="AF5" s="12">
        <f t="shared" si="1"/>
        <v>84026</v>
      </c>
      <c r="AG5" s="12">
        <f t="shared" si="1"/>
        <v>84034</v>
      </c>
      <c r="AI5" s="12">
        <f>MAX(C5:AG5)-B5</f>
        <v>784</v>
      </c>
    </row>
    <row r="6" spans="1:40" x14ac:dyDescent="0.25">
      <c r="B6">
        <v>14888</v>
      </c>
      <c r="C6">
        <v>14930</v>
      </c>
      <c r="D6" s="12">
        <v>14972</v>
      </c>
      <c r="E6">
        <v>14996</v>
      </c>
      <c r="F6">
        <v>15024</v>
      </c>
      <c r="G6" s="12">
        <v>15042</v>
      </c>
      <c r="H6">
        <v>15079</v>
      </c>
      <c r="I6" s="12">
        <v>15118</v>
      </c>
      <c r="J6">
        <v>15150</v>
      </c>
      <c r="K6" s="12">
        <v>15185</v>
      </c>
      <c r="L6">
        <v>15225</v>
      </c>
      <c r="M6" s="12">
        <v>15243</v>
      </c>
      <c r="N6">
        <v>15281</v>
      </c>
      <c r="O6" s="12">
        <v>15311</v>
      </c>
      <c r="P6">
        <v>15349</v>
      </c>
      <c r="Q6" s="12">
        <v>15372</v>
      </c>
      <c r="R6" s="12">
        <f>S6-S4</f>
        <v>15380</v>
      </c>
      <c r="S6" s="12">
        <v>15389</v>
      </c>
      <c r="T6" s="12">
        <v>15418</v>
      </c>
      <c r="U6" s="12">
        <v>15420</v>
      </c>
      <c r="V6" s="12">
        <v>15434</v>
      </c>
      <c r="W6" s="12">
        <v>15441</v>
      </c>
      <c r="X6" s="12">
        <v>15448</v>
      </c>
      <c r="Y6" s="12">
        <v>15481</v>
      </c>
      <c r="Z6" s="12">
        <v>15505</v>
      </c>
      <c r="AA6" s="12">
        <v>15523</v>
      </c>
      <c r="AB6" s="12">
        <v>15556</v>
      </c>
      <c r="AC6" s="12">
        <v>15584</v>
      </c>
      <c r="AD6" s="12">
        <v>15623</v>
      </c>
      <c r="AE6" s="12">
        <v>15657</v>
      </c>
      <c r="AF6" s="12">
        <v>15664</v>
      </c>
      <c r="AG6" s="12">
        <v>15672</v>
      </c>
    </row>
    <row r="7" spans="1:40" x14ac:dyDescent="0.25">
      <c r="B7" s="12">
        <v>68362</v>
      </c>
    </row>
    <row r="8" spans="1:40" x14ac:dyDescent="0.25">
      <c r="C8" s="12"/>
      <c r="D8" s="12"/>
      <c r="E8" s="12"/>
      <c r="F8" s="12"/>
      <c r="G8" s="12"/>
      <c r="H8" s="12"/>
      <c r="I8" s="12"/>
      <c r="J8" s="12"/>
    </row>
  </sheetData>
  <phoneticPr fontId="22" type="noConversion"/>
  <conditionalFormatting sqref="B4:AG4">
    <cfRule type="cellIs" dxfId="3326" priority="1" stopIfTrue="1" operator="greaterThan">
      <formula>100</formula>
    </cfRule>
    <cfRule type="cellIs" dxfId="3325" priority="2" stopIfTrue="1" operator="between">
      <formula>80</formula>
      <formula>100</formula>
    </cfRule>
    <cfRule type="cellIs" dxfId="3324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2.456</v>
      </c>
      <c r="C3" s="14">
        <v>9.5139999999999993</v>
      </c>
      <c r="D3" s="14">
        <v>9.1489999999999991</v>
      </c>
      <c r="E3" s="14">
        <v>8.5470000000000006</v>
      </c>
      <c r="F3" s="14">
        <v>3.2160000000000002</v>
      </c>
      <c r="G3" s="14">
        <v>0.27500000000000002</v>
      </c>
      <c r="H3" s="14">
        <v>0.55000000000000004</v>
      </c>
      <c r="I3" s="14">
        <v>1.06</v>
      </c>
      <c r="J3" s="14">
        <v>0.115</v>
      </c>
      <c r="K3" s="14">
        <v>0.26800000000000002</v>
      </c>
      <c r="L3" s="14">
        <v>0</v>
      </c>
      <c r="M3" s="14">
        <v>0</v>
      </c>
      <c r="N3" s="14">
        <v>1.0999999999999999E-2</v>
      </c>
      <c r="O3" s="14">
        <v>11.417</v>
      </c>
      <c r="P3" s="14">
        <v>0</v>
      </c>
      <c r="Q3" s="14">
        <v>9.7000000000000003E-2</v>
      </c>
      <c r="R3" s="14">
        <v>0.31900000000000001</v>
      </c>
      <c r="S3" s="14">
        <v>0.29199999999999998</v>
      </c>
      <c r="T3" s="14">
        <v>0.14799999999999999</v>
      </c>
      <c r="U3" s="14">
        <v>0.29399999999999998</v>
      </c>
      <c r="V3" s="14">
        <v>0</v>
      </c>
      <c r="W3" s="14">
        <v>2.5000000000000001E-2</v>
      </c>
      <c r="X3" s="14">
        <v>0.30199999999999999</v>
      </c>
      <c r="Y3" s="14">
        <v>5.6000000000000001E-2</v>
      </c>
      <c r="Z3" s="14">
        <v>0</v>
      </c>
      <c r="AA3" s="14">
        <v>0</v>
      </c>
      <c r="AB3" s="14">
        <v>0.152</v>
      </c>
      <c r="AC3" s="14">
        <v>0.627</v>
      </c>
      <c r="AD3" s="14">
        <v>7.0259999999999998</v>
      </c>
      <c r="AE3" s="14">
        <v>10.205</v>
      </c>
      <c r="AF3" s="14">
        <v>3.2679999999999998</v>
      </c>
      <c r="AG3" s="14">
        <v>2.56</v>
      </c>
      <c r="AH3" s="14"/>
      <c r="AI3" s="14"/>
    </row>
    <row r="4" spans="1:40" s="7" customFormat="1" x14ac:dyDescent="0.25">
      <c r="A4" s="15" t="s">
        <v>17</v>
      </c>
      <c r="B4" s="18">
        <v>8</v>
      </c>
      <c r="C4" s="18">
        <v>22</v>
      </c>
      <c r="D4" s="18">
        <v>21</v>
      </c>
      <c r="E4" s="18">
        <v>27</v>
      </c>
      <c r="F4" s="18">
        <v>8</v>
      </c>
      <c r="G4" s="18">
        <v>0</v>
      </c>
      <c r="H4" s="18">
        <v>2</v>
      </c>
      <c r="I4" s="18">
        <v>0</v>
      </c>
      <c r="J4" s="18">
        <v>0</v>
      </c>
      <c r="K4" s="18">
        <v>0</v>
      </c>
      <c r="L4" s="18">
        <v>0</v>
      </c>
      <c r="M4" s="18">
        <v>0</v>
      </c>
      <c r="N4" s="18">
        <v>0</v>
      </c>
      <c r="O4" s="18">
        <v>7</v>
      </c>
      <c r="P4" s="18">
        <v>0</v>
      </c>
      <c r="Q4" s="18">
        <v>0</v>
      </c>
      <c r="R4" s="18">
        <v>0</v>
      </c>
      <c r="S4" s="18">
        <v>0</v>
      </c>
      <c r="T4" s="18">
        <v>0</v>
      </c>
      <c r="U4" s="18">
        <v>0</v>
      </c>
      <c r="V4" s="18">
        <v>0</v>
      </c>
      <c r="W4" s="18">
        <v>0</v>
      </c>
      <c r="X4" s="18">
        <v>0</v>
      </c>
      <c r="Y4" s="18">
        <v>0</v>
      </c>
      <c r="Z4" s="18">
        <v>0</v>
      </c>
      <c r="AA4" s="18">
        <v>0</v>
      </c>
      <c r="AB4" s="18">
        <v>0</v>
      </c>
      <c r="AC4" s="7">
        <v>2</v>
      </c>
      <c r="AD4" s="7">
        <v>16</v>
      </c>
      <c r="AE4" s="18">
        <v>52</v>
      </c>
      <c r="AF4" s="18">
        <v>13</v>
      </c>
      <c r="AG4" s="18">
        <v>7</v>
      </c>
      <c r="AH4" s="18"/>
      <c r="AI4" s="18">
        <f>SUM(C4:AG4)</f>
        <v>177</v>
      </c>
      <c r="AJ4" s="16">
        <f>AVERAGE(C4:AG4)</f>
        <v>5.709677419354839</v>
      </c>
      <c r="AK4" s="17"/>
    </row>
    <row r="5" spans="1:40" x14ac:dyDescent="0.25">
      <c r="A5" s="13" t="s">
        <v>23</v>
      </c>
      <c r="B5" s="12">
        <f t="shared" ref="B5:I5" si="0">B6+$B7</f>
        <v>84034</v>
      </c>
      <c r="C5" s="12">
        <f t="shared" si="0"/>
        <v>84056</v>
      </c>
      <c r="D5" s="12">
        <f t="shared" si="0"/>
        <v>84077</v>
      </c>
      <c r="E5" s="12">
        <f t="shared" si="0"/>
        <v>84104</v>
      </c>
      <c r="F5" s="12">
        <f t="shared" si="0"/>
        <v>84112</v>
      </c>
      <c r="G5" s="12">
        <f t="shared" si="0"/>
        <v>84112</v>
      </c>
      <c r="H5" s="12">
        <f t="shared" si="0"/>
        <v>84114</v>
      </c>
      <c r="I5" s="12">
        <f t="shared" si="0"/>
        <v>84114</v>
      </c>
      <c r="J5" s="12">
        <f t="shared" ref="J5:P5" si="1">J6+$B7</f>
        <v>84114</v>
      </c>
      <c r="K5" s="12">
        <f t="shared" si="1"/>
        <v>84114</v>
      </c>
      <c r="L5" s="12">
        <f t="shared" si="1"/>
        <v>84114</v>
      </c>
      <c r="M5" s="12">
        <f t="shared" si="1"/>
        <v>84114</v>
      </c>
      <c r="N5" s="12">
        <f t="shared" si="1"/>
        <v>84114</v>
      </c>
      <c r="O5" s="12">
        <f t="shared" si="1"/>
        <v>84121</v>
      </c>
      <c r="P5" s="12">
        <f t="shared" si="1"/>
        <v>84121</v>
      </c>
      <c r="Q5" s="12">
        <f t="shared" ref="Q5:X5" si="2">Q6+$B7</f>
        <v>84121</v>
      </c>
      <c r="R5" s="12">
        <f t="shared" si="2"/>
        <v>84121</v>
      </c>
      <c r="S5" s="12">
        <f t="shared" si="2"/>
        <v>84121</v>
      </c>
      <c r="T5" s="12">
        <f t="shared" si="2"/>
        <v>84121</v>
      </c>
      <c r="U5" s="12">
        <f t="shared" si="2"/>
        <v>84121</v>
      </c>
      <c r="V5" s="12">
        <f t="shared" si="2"/>
        <v>84121</v>
      </c>
      <c r="W5" s="12">
        <f t="shared" si="2"/>
        <v>84121</v>
      </c>
      <c r="X5" s="12">
        <f t="shared" si="2"/>
        <v>84121</v>
      </c>
      <c r="Y5" s="12">
        <f t="shared" ref="Y5:AG5" si="3">Y6+$B7</f>
        <v>84121</v>
      </c>
      <c r="Z5" s="12">
        <f t="shared" si="3"/>
        <v>84121</v>
      </c>
      <c r="AA5" s="12">
        <f t="shared" si="3"/>
        <v>84121</v>
      </c>
      <c r="AB5" s="12">
        <f t="shared" si="3"/>
        <v>84121</v>
      </c>
      <c r="AC5" s="12">
        <f t="shared" si="3"/>
        <v>84123</v>
      </c>
      <c r="AD5" s="12">
        <f t="shared" si="3"/>
        <v>84139</v>
      </c>
      <c r="AE5" s="12">
        <f t="shared" si="3"/>
        <v>84191</v>
      </c>
      <c r="AF5" s="12">
        <f t="shared" si="3"/>
        <v>84204</v>
      </c>
      <c r="AG5" s="12">
        <f t="shared" si="3"/>
        <v>84211</v>
      </c>
      <c r="AI5" s="12">
        <f>MAX(C5:AG5)-B5</f>
        <v>177</v>
      </c>
    </row>
    <row r="6" spans="1:40" x14ac:dyDescent="0.25">
      <c r="B6" s="12">
        <v>15672</v>
      </c>
      <c r="C6">
        <v>15694</v>
      </c>
      <c r="D6" s="12">
        <v>15715</v>
      </c>
      <c r="E6">
        <v>15742</v>
      </c>
      <c r="F6" s="12">
        <v>15750</v>
      </c>
      <c r="G6" s="12">
        <v>15750</v>
      </c>
      <c r="H6" s="12">
        <v>15752</v>
      </c>
      <c r="I6" s="12">
        <v>15752</v>
      </c>
      <c r="J6" s="12">
        <v>15752</v>
      </c>
      <c r="K6" s="12">
        <v>15752</v>
      </c>
      <c r="L6" s="12">
        <v>15752</v>
      </c>
      <c r="M6" s="12">
        <v>15752</v>
      </c>
      <c r="N6" s="12">
        <v>15752</v>
      </c>
      <c r="O6" s="12">
        <v>15759</v>
      </c>
      <c r="P6" s="12">
        <v>15759</v>
      </c>
      <c r="Q6" s="12">
        <v>15759</v>
      </c>
      <c r="R6" s="12">
        <v>15759</v>
      </c>
      <c r="S6" s="12">
        <v>15759</v>
      </c>
      <c r="T6" s="12">
        <v>15759</v>
      </c>
      <c r="U6" s="12">
        <v>15759</v>
      </c>
      <c r="V6" s="12">
        <v>15759</v>
      </c>
      <c r="W6" s="12">
        <v>15759</v>
      </c>
      <c r="X6" s="12">
        <v>15759</v>
      </c>
      <c r="Y6" s="12">
        <v>15759</v>
      </c>
      <c r="Z6" s="12">
        <v>15759</v>
      </c>
      <c r="AA6" s="12">
        <v>15759</v>
      </c>
      <c r="AB6" s="12">
        <v>15759</v>
      </c>
      <c r="AC6" s="12">
        <v>15761</v>
      </c>
      <c r="AD6" s="12">
        <v>15777</v>
      </c>
      <c r="AE6" s="12">
        <v>15829</v>
      </c>
      <c r="AF6" s="12">
        <v>15842</v>
      </c>
      <c r="AG6" s="12">
        <v>15849</v>
      </c>
    </row>
    <row r="7" spans="1:40" x14ac:dyDescent="0.25">
      <c r="B7" s="12">
        <v>68362</v>
      </c>
    </row>
    <row r="8" spans="1:40" x14ac:dyDescent="0.25">
      <c r="C8" s="12"/>
      <c r="D8" s="12"/>
      <c r="E8" s="12"/>
      <c r="F8" s="12"/>
      <c r="G8" s="12"/>
      <c r="H8" s="12"/>
      <c r="I8" s="12"/>
      <c r="J8" s="12"/>
    </row>
  </sheetData>
  <phoneticPr fontId="22" type="noConversion"/>
  <conditionalFormatting sqref="B4:AG4">
    <cfRule type="cellIs" dxfId="3323" priority="1" stopIfTrue="1" operator="greaterThan">
      <formula>100</formula>
    </cfRule>
    <cfRule type="cellIs" dxfId="3322" priority="2" stopIfTrue="1" operator="between">
      <formula>80</formula>
      <formula>100</formula>
    </cfRule>
    <cfRule type="cellIs" dxfId="3321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2.56</v>
      </c>
      <c r="C3" s="14">
        <v>13.238</v>
      </c>
      <c r="D3" s="14">
        <v>11.662000000000001</v>
      </c>
      <c r="E3" s="14">
        <v>12.64</v>
      </c>
      <c r="F3" s="14">
        <v>14.132</v>
      </c>
      <c r="G3" s="14">
        <v>0.83399999999999996</v>
      </c>
      <c r="H3" s="14">
        <v>0.48899999999999999</v>
      </c>
      <c r="I3" s="14">
        <v>0.79200000000000004</v>
      </c>
      <c r="J3" s="14">
        <v>2.831</v>
      </c>
      <c r="K3" s="14">
        <v>2.8879999999999999</v>
      </c>
      <c r="L3" s="14">
        <v>11.648999999999999</v>
      </c>
      <c r="M3" s="14">
        <v>13.727</v>
      </c>
      <c r="N3" s="14">
        <v>11.276</v>
      </c>
      <c r="O3" s="14">
        <v>2.915</v>
      </c>
      <c r="P3" s="14">
        <v>11.776999999999999</v>
      </c>
      <c r="Q3" s="14">
        <v>11.778</v>
      </c>
      <c r="R3" s="14">
        <v>11.53</v>
      </c>
      <c r="S3" s="14">
        <v>5.085</v>
      </c>
      <c r="T3" s="14">
        <v>12.313000000000001</v>
      </c>
      <c r="U3" s="14">
        <v>12.273999999999999</v>
      </c>
      <c r="V3" s="14">
        <v>14.154</v>
      </c>
      <c r="W3" s="14">
        <v>2.9369999999999998</v>
      </c>
      <c r="X3" s="14">
        <v>15.907</v>
      </c>
      <c r="Y3" s="14">
        <v>14.161</v>
      </c>
      <c r="Z3" s="14">
        <v>9.7040000000000006</v>
      </c>
      <c r="AA3" s="14">
        <v>13.204000000000001</v>
      </c>
      <c r="AB3" s="14">
        <v>17.015999999999998</v>
      </c>
      <c r="AC3" s="14">
        <v>12.901</v>
      </c>
      <c r="AD3" s="14">
        <v>13.308</v>
      </c>
      <c r="AE3" s="14"/>
      <c r="AF3" s="14"/>
      <c r="AG3" s="14"/>
      <c r="AH3" s="14"/>
      <c r="AI3" s="14"/>
    </row>
    <row r="4" spans="1:40" s="7" customFormat="1" x14ac:dyDescent="0.25">
      <c r="A4" s="15" t="s">
        <v>17</v>
      </c>
      <c r="B4" s="18">
        <v>7</v>
      </c>
      <c r="C4" s="18">
        <v>47</v>
      </c>
      <c r="D4" s="18">
        <v>37</v>
      </c>
      <c r="E4" s="18">
        <v>45</v>
      </c>
      <c r="F4" s="18">
        <v>18</v>
      </c>
      <c r="G4" s="18">
        <v>2</v>
      </c>
      <c r="H4" s="18">
        <v>0</v>
      </c>
      <c r="I4" s="18">
        <v>1</v>
      </c>
      <c r="J4" s="18">
        <v>10</v>
      </c>
      <c r="K4" s="18">
        <v>11</v>
      </c>
      <c r="L4" s="18">
        <v>31</v>
      </c>
      <c r="M4" s="18">
        <v>50</v>
      </c>
      <c r="N4" s="18">
        <v>47</v>
      </c>
      <c r="O4" s="18">
        <v>11</v>
      </c>
      <c r="P4" s="18">
        <v>56</v>
      </c>
      <c r="Q4" s="18">
        <v>69</v>
      </c>
      <c r="R4" s="18">
        <v>66</v>
      </c>
      <c r="S4" s="18">
        <v>9</v>
      </c>
      <c r="T4" s="18">
        <v>72</v>
      </c>
      <c r="U4" s="18">
        <v>72</v>
      </c>
      <c r="V4" s="18">
        <v>68</v>
      </c>
      <c r="W4" s="18">
        <v>9</v>
      </c>
      <c r="X4" s="18">
        <v>55</v>
      </c>
      <c r="Y4" s="18">
        <v>64</v>
      </c>
      <c r="Z4" s="18">
        <v>19</v>
      </c>
      <c r="AA4" s="18">
        <v>78</v>
      </c>
      <c r="AB4" s="18">
        <v>58</v>
      </c>
      <c r="AC4" s="7">
        <v>76</v>
      </c>
      <c r="AD4" s="7">
        <v>27</v>
      </c>
      <c r="AE4" s="18"/>
      <c r="AF4" s="18"/>
      <c r="AG4" s="18"/>
      <c r="AH4" s="18"/>
      <c r="AI4" s="18">
        <f>SUM(C4:AG4)</f>
        <v>1108</v>
      </c>
      <c r="AJ4" s="16">
        <f>AVERAGE(C4:AG4)</f>
        <v>39.571428571428569</v>
      </c>
      <c r="AK4" s="17"/>
    </row>
    <row r="5" spans="1:40" x14ac:dyDescent="0.25">
      <c r="A5" s="13" t="s">
        <v>23</v>
      </c>
      <c r="B5" s="12">
        <f t="shared" ref="B5:U5" si="0">B6+$B7</f>
        <v>84211</v>
      </c>
      <c r="C5" s="12">
        <f t="shared" si="0"/>
        <v>84258</v>
      </c>
      <c r="D5" s="12">
        <f t="shared" si="0"/>
        <v>84295</v>
      </c>
      <c r="E5" s="12">
        <f t="shared" si="0"/>
        <v>84340</v>
      </c>
      <c r="F5" s="12">
        <f t="shared" si="0"/>
        <v>84358</v>
      </c>
      <c r="G5" s="12">
        <f t="shared" si="0"/>
        <v>84360</v>
      </c>
      <c r="H5" s="12">
        <f t="shared" si="0"/>
        <v>84360</v>
      </c>
      <c r="I5" s="12">
        <f t="shared" si="0"/>
        <v>84361</v>
      </c>
      <c r="J5" s="12">
        <f t="shared" si="0"/>
        <v>84371</v>
      </c>
      <c r="K5" s="12">
        <f t="shared" si="0"/>
        <v>84382</v>
      </c>
      <c r="L5" s="12">
        <f t="shared" si="0"/>
        <v>84413</v>
      </c>
      <c r="M5" s="12">
        <f t="shared" si="0"/>
        <v>84463</v>
      </c>
      <c r="N5" s="12">
        <f t="shared" si="0"/>
        <v>84510</v>
      </c>
      <c r="O5" s="12">
        <f t="shared" si="0"/>
        <v>84521</v>
      </c>
      <c r="P5" s="12">
        <f t="shared" si="0"/>
        <v>84577</v>
      </c>
      <c r="Q5" s="12">
        <f t="shared" si="0"/>
        <v>84646</v>
      </c>
      <c r="R5" s="12">
        <f t="shared" si="0"/>
        <v>84712</v>
      </c>
      <c r="S5" s="12">
        <f t="shared" si="0"/>
        <v>84721</v>
      </c>
      <c r="T5" s="12">
        <f t="shared" si="0"/>
        <v>84793</v>
      </c>
      <c r="U5" s="12">
        <f t="shared" si="0"/>
        <v>84865</v>
      </c>
      <c r="V5" s="12">
        <f t="shared" ref="V5:AD5" si="1">V6+$B7</f>
        <v>84933</v>
      </c>
      <c r="W5" s="12">
        <f t="shared" si="1"/>
        <v>84942</v>
      </c>
      <c r="X5" s="12">
        <f t="shared" si="1"/>
        <v>84997</v>
      </c>
      <c r="Y5" s="12">
        <f t="shared" si="1"/>
        <v>85061</v>
      </c>
      <c r="Z5" s="12">
        <f t="shared" si="1"/>
        <v>85080</v>
      </c>
      <c r="AA5" s="12">
        <f t="shared" si="1"/>
        <v>85158</v>
      </c>
      <c r="AB5" s="12">
        <f t="shared" si="1"/>
        <v>85216</v>
      </c>
      <c r="AC5" s="12">
        <f t="shared" si="1"/>
        <v>85292</v>
      </c>
      <c r="AD5" s="12">
        <f t="shared" si="1"/>
        <v>85319</v>
      </c>
      <c r="AE5" s="12"/>
      <c r="AF5" s="12"/>
      <c r="AG5" s="12"/>
      <c r="AI5" s="12">
        <f>MAX(C5:AG5)-B5</f>
        <v>1108</v>
      </c>
    </row>
    <row r="6" spans="1:40" x14ac:dyDescent="0.25">
      <c r="B6" s="12">
        <v>15849</v>
      </c>
      <c r="C6">
        <v>15896</v>
      </c>
      <c r="D6" s="12">
        <v>15933</v>
      </c>
      <c r="E6" s="12">
        <v>15978</v>
      </c>
      <c r="F6" s="12">
        <v>15996</v>
      </c>
      <c r="G6" s="12">
        <v>15998</v>
      </c>
      <c r="H6" s="12">
        <v>15998</v>
      </c>
      <c r="I6" s="12">
        <v>15999</v>
      </c>
      <c r="J6" s="12">
        <v>16009</v>
      </c>
      <c r="K6" s="12">
        <v>16020</v>
      </c>
      <c r="L6" s="12">
        <v>16051</v>
      </c>
      <c r="M6" s="12">
        <v>16101</v>
      </c>
      <c r="N6" s="12">
        <v>16148</v>
      </c>
      <c r="O6" s="12">
        <v>16159</v>
      </c>
      <c r="P6" s="12">
        <v>16215</v>
      </c>
      <c r="Q6" s="12">
        <v>16284</v>
      </c>
      <c r="R6" s="12">
        <v>16350</v>
      </c>
      <c r="S6" s="12">
        <v>16359</v>
      </c>
      <c r="T6" s="12">
        <v>16431</v>
      </c>
      <c r="U6" s="12">
        <v>16503</v>
      </c>
      <c r="V6" s="12">
        <v>16571</v>
      </c>
      <c r="W6" s="12">
        <v>16580</v>
      </c>
      <c r="X6" s="12">
        <v>16635</v>
      </c>
      <c r="Y6" s="12">
        <v>16699</v>
      </c>
      <c r="Z6" s="12">
        <v>16718</v>
      </c>
      <c r="AA6" s="12">
        <v>16796</v>
      </c>
      <c r="AB6" s="12">
        <v>16854</v>
      </c>
      <c r="AC6" s="12">
        <v>16930</v>
      </c>
      <c r="AD6" s="12">
        <v>16957</v>
      </c>
      <c r="AE6" s="12"/>
      <c r="AF6" s="12"/>
      <c r="AG6" s="12"/>
    </row>
    <row r="7" spans="1:40" x14ac:dyDescent="0.25">
      <c r="B7" s="12">
        <v>68362</v>
      </c>
    </row>
    <row r="8" spans="1:40" x14ac:dyDescent="0.25">
      <c r="C8" s="12"/>
      <c r="D8" s="12"/>
      <c r="E8" s="12"/>
      <c r="F8" s="12"/>
      <c r="G8" s="12"/>
      <c r="H8" s="12"/>
      <c r="I8" s="12"/>
      <c r="J8" s="12"/>
    </row>
  </sheetData>
  <phoneticPr fontId="22" type="noConversion"/>
  <conditionalFormatting sqref="B4:AG4">
    <cfRule type="cellIs" dxfId="3320" priority="1" stopIfTrue="1" operator="greaterThan">
      <formula>100</formula>
    </cfRule>
    <cfRule type="cellIs" dxfId="3319" priority="2" stopIfTrue="1" operator="between">
      <formula>80</formula>
      <formula>100</formula>
    </cfRule>
    <cfRule type="cellIs" dxfId="3318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13.308</v>
      </c>
      <c r="C3" s="14">
        <v>14.163</v>
      </c>
      <c r="D3" s="14">
        <v>17.094999999999999</v>
      </c>
      <c r="E3" s="14">
        <v>13.538</v>
      </c>
      <c r="F3" s="14">
        <v>17.39</v>
      </c>
      <c r="G3" s="14">
        <v>16.927</v>
      </c>
      <c r="H3" s="14">
        <v>11.587</v>
      </c>
      <c r="I3" s="14">
        <v>18.417999999999999</v>
      </c>
      <c r="J3" s="14">
        <v>6.2030000000000003</v>
      </c>
      <c r="K3" s="14">
        <v>4.258</v>
      </c>
      <c r="L3" s="14">
        <v>15.978999999999999</v>
      </c>
      <c r="M3" s="14">
        <v>14.225</v>
      </c>
      <c r="N3" s="14">
        <v>13.647</v>
      </c>
      <c r="O3" s="14">
        <v>13.262</v>
      </c>
      <c r="P3" s="14">
        <v>14.659000000000001</v>
      </c>
      <c r="Q3" s="14">
        <v>14.760999999999999</v>
      </c>
      <c r="R3" s="14">
        <v>13.401999999999999</v>
      </c>
      <c r="S3" s="14">
        <v>13.545999999999999</v>
      </c>
      <c r="T3" s="14">
        <v>1.7410000000000001</v>
      </c>
      <c r="U3" s="14">
        <v>15.505000000000001</v>
      </c>
      <c r="V3" s="14">
        <v>17.927</v>
      </c>
      <c r="W3" s="14">
        <v>11.907999999999999</v>
      </c>
      <c r="X3" s="14">
        <v>18.254000000000001</v>
      </c>
      <c r="Y3" s="14">
        <v>15.901999999999999</v>
      </c>
      <c r="Z3" s="14">
        <v>8.8279999999999994</v>
      </c>
      <c r="AA3" s="14">
        <v>14.259</v>
      </c>
      <c r="AB3" s="14">
        <v>17.975999999999999</v>
      </c>
      <c r="AC3" s="14">
        <v>14.106999999999999</v>
      </c>
      <c r="AD3" s="14">
        <v>16.643999999999998</v>
      </c>
      <c r="AE3" s="14">
        <v>14.156000000000001</v>
      </c>
      <c r="AF3" s="14">
        <v>14.132</v>
      </c>
      <c r="AG3" s="14">
        <v>14.409000000000001</v>
      </c>
      <c r="AH3" s="14"/>
      <c r="AI3" s="14"/>
    </row>
    <row r="4" spans="1:40" s="7" customFormat="1" x14ac:dyDescent="0.25">
      <c r="A4" s="15" t="s">
        <v>17</v>
      </c>
      <c r="B4" s="7">
        <v>27</v>
      </c>
      <c r="C4" s="18">
        <v>21</v>
      </c>
      <c r="D4" s="18">
        <v>35</v>
      </c>
      <c r="E4" s="18">
        <v>55</v>
      </c>
      <c r="F4" s="18">
        <v>60</v>
      </c>
      <c r="G4" s="18">
        <v>55</v>
      </c>
      <c r="H4" s="18">
        <v>20</v>
      </c>
      <c r="I4" s="18">
        <v>34</v>
      </c>
      <c r="J4" s="18">
        <v>28</v>
      </c>
      <c r="K4" s="18">
        <v>12</v>
      </c>
      <c r="L4" s="18">
        <v>84</v>
      </c>
      <c r="M4" s="18">
        <v>86</v>
      </c>
      <c r="N4" s="18">
        <v>77</v>
      </c>
      <c r="O4" s="18">
        <v>88</v>
      </c>
      <c r="P4" s="18">
        <v>91</v>
      </c>
      <c r="Q4" s="18">
        <v>89</v>
      </c>
      <c r="R4" s="18">
        <v>91</v>
      </c>
      <c r="S4" s="18">
        <v>93</v>
      </c>
      <c r="T4" s="18">
        <v>4</v>
      </c>
      <c r="U4" s="18">
        <v>40</v>
      </c>
      <c r="V4" s="18">
        <v>63</v>
      </c>
      <c r="W4" s="18">
        <v>35</v>
      </c>
      <c r="X4" s="18">
        <v>36</v>
      </c>
      <c r="Y4" s="18">
        <v>89</v>
      </c>
      <c r="Z4" s="18">
        <v>37</v>
      </c>
      <c r="AA4" s="18">
        <v>96</v>
      </c>
      <c r="AB4" s="18">
        <v>38</v>
      </c>
      <c r="AC4" s="7">
        <v>95</v>
      </c>
      <c r="AD4" s="7">
        <v>75</v>
      </c>
      <c r="AE4" s="18">
        <v>99</v>
      </c>
      <c r="AF4" s="18">
        <v>98</v>
      </c>
      <c r="AG4" s="18">
        <v>86</v>
      </c>
      <c r="AH4" s="18"/>
      <c r="AI4" s="18">
        <f>SUM(C4:AG4)</f>
        <v>1910</v>
      </c>
      <c r="AJ4" s="16">
        <f>AVERAGE(C4:AG4)</f>
        <v>61.612903225806448</v>
      </c>
      <c r="AK4" s="17"/>
    </row>
    <row r="5" spans="1:40" x14ac:dyDescent="0.25">
      <c r="A5" s="13" t="s">
        <v>23</v>
      </c>
      <c r="B5" s="12">
        <f t="shared" ref="B5:AG5" si="0">B6+$B7</f>
        <v>85319</v>
      </c>
      <c r="C5" s="12">
        <f t="shared" si="0"/>
        <v>85340</v>
      </c>
      <c r="D5" s="12">
        <f t="shared" si="0"/>
        <v>85375</v>
      </c>
      <c r="E5" s="12">
        <f t="shared" si="0"/>
        <v>85430</v>
      </c>
      <c r="F5" s="12">
        <f t="shared" si="0"/>
        <v>85490</v>
      </c>
      <c r="G5" s="12">
        <f t="shared" si="0"/>
        <v>85545</v>
      </c>
      <c r="H5" s="12">
        <f t="shared" si="0"/>
        <v>85565</v>
      </c>
      <c r="I5" s="12">
        <f t="shared" si="0"/>
        <v>85599</v>
      </c>
      <c r="J5" s="12">
        <f t="shared" si="0"/>
        <v>85627</v>
      </c>
      <c r="K5" s="12">
        <f t="shared" si="0"/>
        <v>85639</v>
      </c>
      <c r="L5" s="12">
        <f t="shared" si="0"/>
        <v>85723</v>
      </c>
      <c r="M5" s="12">
        <f t="shared" si="0"/>
        <v>85809</v>
      </c>
      <c r="N5" s="12">
        <f t="shared" si="0"/>
        <v>85886</v>
      </c>
      <c r="O5" s="12">
        <f t="shared" si="0"/>
        <v>85974</v>
      </c>
      <c r="P5" s="12">
        <f t="shared" si="0"/>
        <v>86065</v>
      </c>
      <c r="Q5" s="12">
        <f t="shared" si="0"/>
        <v>86154</v>
      </c>
      <c r="R5" s="12">
        <f t="shared" si="0"/>
        <v>86245</v>
      </c>
      <c r="S5" s="12">
        <f t="shared" si="0"/>
        <v>86338</v>
      </c>
      <c r="T5" s="12">
        <f t="shared" si="0"/>
        <v>86342</v>
      </c>
      <c r="U5" s="12">
        <f t="shared" si="0"/>
        <v>86382</v>
      </c>
      <c r="V5" s="12">
        <f t="shared" si="0"/>
        <v>86445</v>
      </c>
      <c r="W5" s="12">
        <f t="shared" si="0"/>
        <v>86480</v>
      </c>
      <c r="X5" s="12">
        <f t="shared" si="0"/>
        <v>86516</v>
      </c>
      <c r="Y5" s="12">
        <f t="shared" si="0"/>
        <v>86605</v>
      </c>
      <c r="Z5" s="12">
        <f t="shared" si="0"/>
        <v>86642</v>
      </c>
      <c r="AA5" s="12">
        <f t="shared" si="0"/>
        <v>86738</v>
      </c>
      <c r="AB5" s="12">
        <f t="shared" si="0"/>
        <v>86776</v>
      </c>
      <c r="AC5" s="12">
        <f t="shared" si="0"/>
        <v>86871</v>
      </c>
      <c r="AD5" s="12">
        <f t="shared" si="0"/>
        <v>86946</v>
      </c>
      <c r="AE5" s="12">
        <f t="shared" si="0"/>
        <v>87045</v>
      </c>
      <c r="AF5" s="12">
        <f t="shared" si="0"/>
        <v>87143</v>
      </c>
      <c r="AG5" s="12">
        <f t="shared" si="0"/>
        <v>87229</v>
      </c>
      <c r="AI5" s="12">
        <f>MAX(C5:AG5)-B5</f>
        <v>1910</v>
      </c>
    </row>
    <row r="6" spans="1:40" x14ac:dyDescent="0.25">
      <c r="B6" s="12">
        <v>16957</v>
      </c>
      <c r="C6">
        <v>16978</v>
      </c>
      <c r="D6" s="12">
        <v>17013</v>
      </c>
      <c r="E6" s="12">
        <v>17068</v>
      </c>
      <c r="F6" s="12">
        <v>17128</v>
      </c>
      <c r="G6" s="12">
        <v>17183</v>
      </c>
      <c r="H6" s="12">
        <v>17203</v>
      </c>
      <c r="I6" s="12">
        <v>17237</v>
      </c>
      <c r="J6" s="12">
        <v>17265</v>
      </c>
      <c r="K6" s="12">
        <v>17277</v>
      </c>
      <c r="L6" s="12">
        <v>17361</v>
      </c>
      <c r="M6" s="12">
        <v>17447</v>
      </c>
      <c r="N6" s="12">
        <v>17524</v>
      </c>
      <c r="O6" s="12">
        <v>17612</v>
      </c>
      <c r="P6" s="12">
        <v>17703</v>
      </c>
      <c r="Q6" s="12">
        <v>17792</v>
      </c>
      <c r="R6" s="12">
        <v>17883</v>
      </c>
      <c r="S6" s="12">
        <v>17976</v>
      </c>
      <c r="T6" s="12">
        <v>17980</v>
      </c>
      <c r="U6" s="12">
        <v>18020</v>
      </c>
      <c r="V6" s="12">
        <v>18083</v>
      </c>
      <c r="W6" s="12">
        <v>18118</v>
      </c>
      <c r="X6" s="12">
        <v>18154</v>
      </c>
      <c r="Y6" s="12">
        <v>18243</v>
      </c>
      <c r="Z6" s="12">
        <v>18280</v>
      </c>
      <c r="AA6" s="12">
        <v>18376</v>
      </c>
      <c r="AB6" s="12">
        <v>18414</v>
      </c>
      <c r="AC6" s="12">
        <v>18509</v>
      </c>
      <c r="AD6" s="12">
        <v>18584</v>
      </c>
      <c r="AE6" s="12">
        <v>18683</v>
      </c>
      <c r="AF6" s="12">
        <v>18781</v>
      </c>
      <c r="AG6" s="12">
        <v>18867</v>
      </c>
    </row>
    <row r="7" spans="1:40" x14ac:dyDescent="0.25">
      <c r="B7" s="12">
        <v>68362</v>
      </c>
    </row>
    <row r="8" spans="1:40" x14ac:dyDescent="0.25">
      <c r="C8" s="12"/>
      <c r="D8" s="12"/>
      <c r="E8" s="12"/>
      <c r="F8" s="12"/>
      <c r="G8" s="12"/>
      <c r="H8" s="12"/>
      <c r="I8" s="12"/>
      <c r="J8" s="12"/>
    </row>
  </sheetData>
  <phoneticPr fontId="22" type="noConversion"/>
  <conditionalFormatting sqref="B4:AG4">
    <cfRule type="cellIs" dxfId="3317" priority="1" stopIfTrue="1" operator="greaterThan">
      <formula>100</formula>
    </cfRule>
    <cfRule type="cellIs" dxfId="3316" priority="2" stopIfTrue="1" operator="between">
      <formula>80</formula>
      <formula>100</formula>
    </cfRule>
    <cfRule type="cellIs" dxfId="3315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14.409000000000001</v>
      </c>
      <c r="C3" s="14">
        <v>18.100000000000001</v>
      </c>
      <c r="D3" s="14">
        <v>3.96</v>
      </c>
      <c r="E3" s="14">
        <v>16.97</v>
      </c>
      <c r="F3" s="14">
        <v>17.475000000000001</v>
      </c>
      <c r="G3" s="14">
        <v>18.056999999999999</v>
      </c>
      <c r="H3" s="14">
        <v>16.5</v>
      </c>
      <c r="I3" s="14">
        <v>14.273999999999999</v>
      </c>
      <c r="J3" s="14">
        <v>14.345000000000001</v>
      </c>
      <c r="K3" s="14">
        <v>13.802</v>
      </c>
      <c r="L3" s="14">
        <v>14.519</v>
      </c>
      <c r="M3" s="14">
        <v>17.786999999999999</v>
      </c>
      <c r="N3" s="14">
        <v>14.515000000000001</v>
      </c>
      <c r="O3" s="14">
        <v>14.725</v>
      </c>
      <c r="P3" s="14">
        <v>18.227</v>
      </c>
      <c r="Q3" s="14">
        <v>12.903</v>
      </c>
      <c r="R3" s="14">
        <v>9.0920000000000005</v>
      </c>
      <c r="S3" s="14">
        <v>18.286000000000001</v>
      </c>
      <c r="T3" s="14">
        <v>18.061</v>
      </c>
      <c r="U3" s="14">
        <v>18.870999999999999</v>
      </c>
      <c r="V3" s="14">
        <v>18.212</v>
      </c>
      <c r="W3" s="14">
        <v>15.185</v>
      </c>
      <c r="X3" s="14">
        <v>14.891999999999999</v>
      </c>
      <c r="Y3" s="14">
        <v>15.33</v>
      </c>
      <c r="Z3" s="14">
        <v>14.603</v>
      </c>
      <c r="AA3" s="14">
        <v>5.1420000000000003</v>
      </c>
      <c r="AB3" s="14">
        <v>9.4309999999999992</v>
      </c>
      <c r="AC3" s="14">
        <v>6.4169999999999998</v>
      </c>
      <c r="AD3" s="14">
        <v>16.811</v>
      </c>
      <c r="AE3" s="14">
        <v>17.838999999999999</v>
      </c>
      <c r="AF3" s="14">
        <v>15.686</v>
      </c>
      <c r="AG3" s="14"/>
      <c r="AH3" s="14"/>
      <c r="AI3" s="14"/>
    </row>
    <row r="4" spans="1:40" s="7" customFormat="1" x14ac:dyDescent="0.25">
      <c r="A4" s="15" t="s">
        <v>17</v>
      </c>
      <c r="B4" s="18">
        <v>86</v>
      </c>
      <c r="C4" s="18">
        <v>71</v>
      </c>
      <c r="D4" s="18">
        <v>22</v>
      </c>
      <c r="E4" s="18">
        <v>87</v>
      </c>
      <c r="F4" s="18">
        <v>44</v>
      </c>
      <c r="G4" s="18">
        <v>60</v>
      </c>
      <c r="H4" s="18">
        <v>87</v>
      </c>
      <c r="I4" s="18">
        <v>106</v>
      </c>
      <c r="J4" s="18">
        <v>106</v>
      </c>
      <c r="K4" s="18">
        <v>105</v>
      </c>
      <c r="L4" s="18">
        <v>101</v>
      </c>
      <c r="M4" s="18">
        <v>66</v>
      </c>
      <c r="N4" s="18">
        <v>105</v>
      </c>
      <c r="O4" s="18">
        <v>109</v>
      </c>
      <c r="P4" s="18">
        <v>95</v>
      </c>
      <c r="Q4" s="18">
        <v>41</v>
      </c>
      <c r="R4" s="18">
        <v>23</v>
      </c>
      <c r="S4" s="18">
        <v>65</v>
      </c>
      <c r="T4" s="18">
        <v>95</v>
      </c>
      <c r="U4" s="18">
        <v>56</v>
      </c>
      <c r="V4" s="18">
        <v>111</v>
      </c>
      <c r="W4" s="18">
        <v>118</v>
      </c>
      <c r="X4" s="18">
        <v>117</v>
      </c>
      <c r="Y4" s="18">
        <v>114</v>
      </c>
      <c r="Z4" s="18">
        <v>113</v>
      </c>
      <c r="AA4" s="18">
        <v>16</v>
      </c>
      <c r="AB4" s="18">
        <v>32</v>
      </c>
      <c r="AC4" s="7">
        <v>29</v>
      </c>
      <c r="AD4" s="7">
        <v>32</v>
      </c>
      <c r="AE4" s="18">
        <v>121</v>
      </c>
      <c r="AF4" s="18">
        <v>115</v>
      </c>
      <c r="AG4" s="18"/>
      <c r="AH4" s="18"/>
      <c r="AI4" s="18">
        <f>SUM(C4:AG4)</f>
        <v>2362</v>
      </c>
      <c r="AJ4" s="16">
        <f>AVERAGE(C4:AG4)</f>
        <v>78.733333333333334</v>
      </c>
      <c r="AK4" s="17"/>
    </row>
    <row r="5" spans="1:40" x14ac:dyDescent="0.25">
      <c r="A5" s="13" t="s">
        <v>23</v>
      </c>
      <c r="B5" s="12">
        <f t="shared" ref="B5:U5" si="0">B6+$B7</f>
        <v>87229</v>
      </c>
      <c r="C5" s="12">
        <f t="shared" si="0"/>
        <v>87300</v>
      </c>
      <c r="D5" s="12">
        <f t="shared" si="0"/>
        <v>87322</v>
      </c>
      <c r="E5" s="12">
        <f t="shared" si="0"/>
        <v>87409</v>
      </c>
      <c r="F5" s="12">
        <f t="shared" si="0"/>
        <v>87453</v>
      </c>
      <c r="G5" s="12">
        <f t="shared" si="0"/>
        <v>87513</v>
      </c>
      <c r="H5" s="12">
        <f t="shared" si="0"/>
        <v>87600</v>
      </c>
      <c r="I5" s="12">
        <f t="shared" si="0"/>
        <v>87706</v>
      </c>
      <c r="J5" s="12">
        <f t="shared" si="0"/>
        <v>87812</v>
      </c>
      <c r="K5" s="12">
        <f t="shared" si="0"/>
        <v>87917</v>
      </c>
      <c r="L5" s="12">
        <f t="shared" si="0"/>
        <v>88018</v>
      </c>
      <c r="M5" s="12">
        <f t="shared" si="0"/>
        <v>88084</v>
      </c>
      <c r="N5" s="12">
        <f t="shared" si="0"/>
        <v>88189</v>
      </c>
      <c r="O5" s="12">
        <f t="shared" si="0"/>
        <v>88298</v>
      </c>
      <c r="P5" s="12">
        <f t="shared" si="0"/>
        <v>88393</v>
      </c>
      <c r="Q5" s="12">
        <f t="shared" si="0"/>
        <v>88434</v>
      </c>
      <c r="R5" s="12">
        <f t="shared" si="0"/>
        <v>88457</v>
      </c>
      <c r="S5" s="12">
        <f t="shared" si="0"/>
        <v>88522</v>
      </c>
      <c r="T5" s="12">
        <f t="shared" si="0"/>
        <v>88617</v>
      </c>
      <c r="U5" s="12">
        <f t="shared" si="0"/>
        <v>88673</v>
      </c>
      <c r="V5" s="12">
        <f t="shared" ref="V5:AF5" si="1">V6+$B7</f>
        <v>88784</v>
      </c>
      <c r="W5" s="12">
        <f t="shared" si="1"/>
        <v>88902</v>
      </c>
      <c r="X5" s="12">
        <f t="shared" si="1"/>
        <v>89019</v>
      </c>
      <c r="Y5" s="12">
        <f t="shared" si="1"/>
        <v>89133</v>
      </c>
      <c r="Z5" s="12">
        <f t="shared" si="1"/>
        <v>89246</v>
      </c>
      <c r="AA5" s="12">
        <f t="shared" si="1"/>
        <v>89262</v>
      </c>
      <c r="AB5" s="12">
        <f t="shared" si="1"/>
        <v>89294</v>
      </c>
      <c r="AC5" s="12">
        <f t="shared" si="1"/>
        <v>89323</v>
      </c>
      <c r="AD5" s="12">
        <f t="shared" si="1"/>
        <v>89355</v>
      </c>
      <c r="AE5" s="12">
        <f t="shared" si="1"/>
        <v>89476</v>
      </c>
      <c r="AF5" s="12">
        <f t="shared" si="1"/>
        <v>89591</v>
      </c>
      <c r="AG5" s="12"/>
      <c r="AI5" s="12">
        <f>MAX(C5:AG5)-B5</f>
        <v>2362</v>
      </c>
    </row>
    <row r="6" spans="1:40" x14ac:dyDescent="0.25">
      <c r="B6" s="12">
        <v>18867</v>
      </c>
      <c r="C6">
        <v>18938</v>
      </c>
      <c r="D6" s="12">
        <v>18960</v>
      </c>
      <c r="E6" s="12">
        <v>19047</v>
      </c>
      <c r="F6" s="12">
        <v>19091</v>
      </c>
      <c r="G6" s="12">
        <v>19151</v>
      </c>
      <c r="H6" s="12">
        <v>19238</v>
      </c>
      <c r="I6" s="12">
        <v>19344</v>
      </c>
      <c r="J6" s="12">
        <v>19450</v>
      </c>
      <c r="K6" s="12">
        <v>19555</v>
      </c>
      <c r="L6" s="12">
        <v>19656</v>
      </c>
      <c r="M6" s="12">
        <v>19722</v>
      </c>
      <c r="N6" s="12">
        <v>19827</v>
      </c>
      <c r="O6" s="12">
        <v>19936</v>
      </c>
      <c r="P6" s="12">
        <v>20031</v>
      </c>
      <c r="Q6" s="12">
        <v>20072</v>
      </c>
      <c r="R6" s="12">
        <v>20095</v>
      </c>
      <c r="S6" s="12">
        <v>20160</v>
      </c>
      <c r="T6" s="12">
        <v>20255</v>
      </c>
      <c r="U6" s="12">
        <v>20311</v>
      </c>
      <c r="V6" s="12">
        <v>20422</v>
      </c>
      <c r="W6" s="12">
        <v>20540</v>
      </c>
      <c r="X6" s="12">
        <v>20657</v>
      </c>
      <c r="Y6" s="12">
        <v>20771</v>
      </c>
      <c r="Z6" s="12">
        <v>20884</v>
      </c>
      <c r="AA6" s="12">
        <v>20900</v>
      </c>
      <c r="AB6" s="12">
        <v>20932</v>
      </c>
      <c r="AC6" s="12">
        <v>20961</v>
      </c>
      <c r="AD6" s="12">
        <v>20993</v>
      </c>
      <c r="AE6" s="12">
        <v>21114</v>
      </c>
      <c r="AF6" s="12">
        <v>21229</v>
      </c>
      <c r="AG6" s="12"/>
    </row>
    <row r="7" spans="1:40" x14ac:dyDescent="0.25">
      <c r="B7" s="12">
        <v>68362</v>
      </c>
    </row>
    <row r="8" spans="1:40" x14ac:dyDescent="0.25">
      <c r="C8" s="12"/>
      <c r="D8" s="12"/>
      <c r="E8" s="12"/>
      <c r="F8" s="12"/>
      <c r="G8" s="12"/>
      <c r="H8" s="12"/>
      <c r="I8" s="12"/>
      <c r="J8" s="12"/>
    </row>
  </sheetData>
  <phoneticPr fontId="22" type="noConversion"/>
  <conditionalFormatting sqref="B4:AG4">
    <cfRule type="cellIs" dxfId="3314" priority="1" stopIfTrue="1" operator="greaterThan">
      <formula>100</formula>
    </cfRule>
    <cfRule type="cellIs" dxfId="3313" priority="2" stopIfTrue="1" operator="between">
      <formula>80</formula>
      <formula>100</formula>
    </cfRule>
    <cfRule type="cellIs" dxfId="3312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15.686</v>
      </c>
      <c r="C3" s="14">
        <v>8.5</v>
      </c>
      <c r="D3" s="14">
        <v>17.997</v>
      </c>
      <c r="E3" s="14">
        <v>18.015000000000001</v>
      </c>
      <c r="F3" s="14">
        <v>18.096</v>
      </c>
      <c r="G3" s="14">
        <v>15.09</v>
      </c>
      <c r="H3" s="14">
        <v>16.452000000000002</v>
      </c>
      <c r="I3" s="14">
        <v>9.6379999999999999</v>
      </c>
      <c r="J3" s="14">
        <v>8.2330000000000005</v>
      </c>
      <c r="K3" s="14">
        <v>18.100000000000001</v>
      </c>
      <c r="L3" s="14">
        <v>14.856</v>
      </c>
      <c r="M3" s="14">
        <v>12.795</v>
      </c>
      <c r="N3" s="14">
        <v>18.145</v>
      </c>
      <c r="O3" s="14">
        <v>18.16</v>
      </c>
      <c r="P3" s="14">
        <v>18.093</v>
      </c>
      <c r="Q3" s="14">
        <v>15.922000000000001</v>
      </c>
      <c r="R3" s="14">
        <v>14.939</v>
      </c>
      <c r="S3" s="14">
        <v>14.217000000000001</v>
      </c>
      <c r="T3" s="14">
        <v>12.826000000000001</v>
      </c>
      <c r="U3" s="14">
        <v>6.5170000000000003</v>
      </c>
      <c r="V3" s="14">
        <v>18.196999999999999</v>
      </c>
      <c r="W3" s="14">
        <v>18.262</v>
      </c>
      <c r="X3" s="14">
        <v>14.717000000000001</v>
      </c>
      <c r="Y3" s="14">
        <v>15.712999999999999</v>
      </c>
      <c r="Z3" s="14">
        <v>15.403</v>
      </c>
      <c r="AA3" s="14">
        <v>15.347</v>
      </c>
      <c r="AB3" s="14">
        <v>14.348000000000001</v>
      </c>
      <c r="AC3" s="14">
        <v>13.978</v>
      </c>
      <c r="AD3" s="14">
        <v>14.525</v>
      </c>
      <c r="AE3" s="14">
        <v>13.79</v>
      </c>
      <c r="AF3" s="14">
        <v>18.116</v>
      </c>
      <c r="AG3" s="14">
        <v>15.545</v>
      </c>
      <c r="AH3" s="14"/>
      <c r="AI3" s="14"/>
    </row>
    <row r="4" spans="1:40" s="7" customFormat="1" x14ac:dyDescent="0.25">
      <c r="A4" s="15" t="s">
        <v>17</v>
      </c>
      <c r="B4" s="18">
        <v>115</v>
      </c>
      <c r="C4" s="18">
        <v>34</v>
      </c>
      <c r="D4" s="18">
        <v>65</v>
      </c>
      <c r="E4" s="18">
        <v>74</v>
      </c>
      <c r="F4" s="18">
        <v>50</v>
      </c>
      <c r="G4" s="18">
        <v>119</v>
      </c>
      <c r="H4" s="18">
        <v>30</v>
      </c>
      <c r="I4" s="18">
        <v>28</v>
      </c>
      <c r="J4" s="18">
        <v>25</v>
      </c>
      <c r="K4" s="18">
        <v>59</v>
      </c>
      <c r="L4" s="18">
        <v>115</v>
      </c>
      <c r="M4" s="18">
        <v>53</v>
      </c>
      <c r="N4" s="18">
        <v>62</v>
      </c>
      <c r="O4" s="18">
        <v>66</v>
      </c>
      <c r="P4" s="18">
        <v>79</v>
      </c>
      <c r="Q4" s="18">
        <v>117</v>
      </c>
      <c r="R4" s="18">
        <v>117</v>
      </c>
      <c r="S4" s="18">
        <v>112</v>
      </c>
      <c r="T4" s="18">
        <v>62</v>
      </c>
      <c r="U4" s="18">
        <v>24</v>
      </c>
      <c r="V4" s="18">
        <v>95</v>
      </c>
      <c r="W4" s="18">
        <v>95</v>
      </c>
      <c r="X4" s="18">
        <v>119</v>
      </c>
      <c r="Y4" s="18">
        <v>103</v>
      </c>
      <c r="Z4" s="18">
        <v>116</v>
      </c>
      <c r="AA4" s="18">
        <v>115</v>
      </c>
      <c r="AB4" s="18">
        <v>117</v>
      </c>
      <c r="AC4" s="7">
        <v>113</v>
      </c>
      <c r="AD4" s="7">
        <v>110</v>
      </c>
      <c r="AE4" s="18">
        <v>93</v>
      </c>
      <c r="AF4" s="18">
        <v>68</v>
      </c>
      <c r="AG4" s="18">
        <v>87</v>
      </c>
      <c r="AH4" s="18"/>
      <c r="AI4" s="18">
        <f>SUM(C4:AG4)</f>
        <v>2522</v>
      </c>
      <c r="AJ4" s="16">
        <f>AVERAGE(C4:AG4)</f>
        <v>81.354838709677423</v>
      </c>
      <c r="AK4" s="17"/>
    </row>
    <row r="5" spans="1:40" x14ac:dyDescent="0.25">
      <c r="A5" s="13" t="s">
        <v>23</v>
      </c>
      <c r="B5" s="12">
        <f t="shared" ref="B5:AG5" si="0">B6+$B7</f>
        <v>89591</v>
      </c>
      <c r="C5" s="12">
        <f t="shared" si="0"/>
        <v>89625</v>
      </c>
      <c r="D5" s="12">
        <f t="shared" si="0"/>
        <v>89690</v>
      </c>
      <c r="E5" s="12">
        <f t="shared" si="0"/>
        <v>89764</v>
      </c>
      <c r="F5" s="12">
        <f t="shared" si="0"/>
        <v>89814</v>
      </c>
      <c r="G5" s="12">
        <f t="shared" si="0"/>
        <v>89933</v>
      </c>
      <c r="H5" s="12">
        <f t="shared" si="0"/>
        <v>89963</v>
      </c>
      <c r="I5" s="12">
        <f t="shared" si="0"/>
        <v>89991</v>
      </c>
      <c r="J5" s="12">
        <f t="shared" si="0"/>
        <v>90016</v>
      </c>
      <c r="K5" s="12">
        <f t="shared" si="0"/>
        <v>90075</v>
      </c>
      <c r="L5" s="12">
        <f t="shared" si="0"/>
        <v>90190</v>
      </c>
      <c r="M5" s="12">
        <f t="shared" si="0"/>
        <v>90243</v>
      </c>
      <c r="N5" s="12">
        <f t="shared" si="0"/>
        <v>90305</v>
      </c>
      <c r="O5" s="12">
        <f t="shared" si="0"/>
        <v>90371</v>
      </c>
      <c r="P5" s="12">
        <f t="shared" si="0"/>
        <v>90450</v>
      </c>
      <c r="Q5" s="12">
        <f t="shared" si="0"/>
        <v>90567</v>
      </c>
      <c r="R5" s="12">
        <f t="shared" si="0"/>
        <v>90684</v>
      </c>
      <c r="S5" s="12">
        <f t="shared" si="0"/>
        <v>90796</v>
      </c>
      <c r="T5" s="12">
        <f t="shared" si="0"/>
        <v>90858</v>
      </c>
      <c r="U5" s="12">
        <f t="shared" si="0"/>
        <v>90882</v>
      </c>
      <c r="V5" s="12">
        <f t="shared" si="0"/>
        <v>90977</v>
      </c>
      <c r="W5" s="12">
        <f t="shared" si="0"/>
        <v>91072</v>
      </c>
      <c r="X5" s="12">
        <f t="shared" si="0"/>
        <v>91191</v>
      </c>
      <c r="Y5" s="12">
        <f t="shared" si="0"/>
        <v>91294</v>
      </c>
      <c r="Z5" s="12">
        <f t="shared" si="0"/>
        <v>91410</v>
      </c>
      <c r="AA5" s="12">
        <f t="shared" si="0"/>
        <v>91525</v>
      </c>
      <c r="AB5" s="12">
        <f t="shared" si="0"/>
        <v>91642</v>
      </c>
      <c r="AC5" s="12">
        <f t="shared" si="0"/>
        <v>91755</v>
      </c>
      <c r="AD5" s="12">
        <f t="shared" si="0"/>
        <v>91865</v>
      </c>
      <c r="AE5" s="12">
        <f t="shared" si="0"/>
        <v>91958</v>
      </c>
      <c r="AF5" s="12">
        <f t="shared" si="0"/>
        <v>92026</v>
      </c>
      <c r="AG5" s="12">
        <f t="shared" si="0"/>
        <v>92113</v>
      </c>
      <c r="AI5" s="12">
        <f>MAX(C5:AG5)-B5</f>
        <v>2522</v>
      </c>
    </row>
    <row r="6" spans="1:40" x14ac:dyDescent="0.25">
      <c r="B6" s="12">
        <v>21229</v>
      </c>
      <c r="C6">
        <v>21263</v>
      </c>
      <c r="D6" s="12">
        <v>21328</v>
      </c>
      <c r="E6" s="12">
        <v>21402</v>
      </c>
      <c r="F6" s="12">
        <v>21452</v>
      </c>
      <c r="G6" s="12">
        <v>21571</v>
      </c>
      <c r="H6" s="12">
        <v>21601</v>
      </c>
      <c r="I6" s="12">
        <v>21629</v>
      </c>
      <c r="J6" s="12">
        <v>21654</v>
      </c>
      <c r="K6" s="12">
        <v>21713</v>
      </c>
      <c r="L6" s="12">
        <v>21828</v>
      </c>
      <c r="M6" s="12">
        <v>21881</v>
      </c>
      <c r="N6" s="12">
        <v>21943</v>
      </c>
      <c r="O6" s="12">
        <v>22009</v>
      </c>
      <c r="P6" s="12">
        <v>22088</v>
      </c>
      <c r="Q6" s="12">
        <v>22205</v>
      </c>
      <c r="R6" s="12">
        <v>22322</v>
      </c>
      <c r="S6" s="12">
        <v>22434</v>
      </c>
      <c r="T6" s="12">
        <v>22496</v>
      </c>
      <c r="U6" s="12">
        <v>22520</v>
      </c>
      <c r="V6" s="12">
        <v>22615</v>
      </c>
      <c r="W6" s="12">
        <v>22710</v>
      </c>
      <c r="X6" s="12">
        <v>22829</v>
      </c>
      <c r="Y6" s="12">
        <v>22932</v>
      </c>
      <c r="Z6" s="12">
        <v>23048</v>
      </c>
      <c r="AA6" s="12">
        <v>23163</v>
      </c>
      <c r="AB6" s="12">
        <v>23280</v>
      </c>
      <c r="AC6" s="12">
        <v>23393</v>
      </c>
      <c r="AD6" s="12">
        <v>23503</v>
      </c>
      <c r="AE6" s="12">
        <v>23596</v>
      </c>
      <c r="AF6" s="12">
        <v>23664</v>
      </c>
      <c r="AG6" s="12">
        <v>23751</v>
      </c>
    </row>
    <row r="7" spans="1:40" x14ac:dyDescent="0.25">
      <c r="B7" s="12">
        <v>68362</v>
      </c>
    </row>
    <row r="8" spans="1:40" x14ac:dyDescent="0.25">
      <c r="C8" s="12"/>
      <c r="D8" s="12"/>
      <c r="E8" s="12"/>
      <c r="F8" s="12"/>
      <c r="G8" s="12"/>
      <c r="H8" s="12"/>
      <c r="I8" s="12"/>
      <c r="J8" s="12"/>
    </row>
  </sheetData>
  <phoneticPr fontId="22" type="noConversion"/>
  <conditionalFormatting sqref="B4:AG4">
    <cfRule type="cellIs" dxfId="3311" priority="1" stopIfTrue="1" operator="greaterThan">
      <formula>100</formula>
    </cfRule>
    <cfRule type="cellIs" dxfId="3310" priority="2" stopIfTrue="1" operator="between">
      <formula>80</formula>
      <formula>100</formula>
    </cfRule>
    <cfRule type="cellIs" dxfId="3309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15.545</v>
      </c>
      <c r="C3" s="14">
        <v>15.920999999999999</v>
      </c>
      <c r="D3" s="14">
        <v>16.231999999999999</v>
      </c>
      <c r="E3" s="14">
        <v>18.228999999999999</v>
      </c>
      <c r="F3" s="14">
        <v>18.065000000000001</v>
      </c>
      <c r="G3" s="14">
        <v>8.68</v>
      </c>
      <c r="H3" s="14">
        <v>18.241</v>
      </c>
      <c r="I3" s="14">
        <v>17.614000000000001</v>
      </c>
      <c r="J3" s="14">
        <v>14.645</v>
      </c>
      <c r="K3" s="14">
        <v>18.295999999999999</v>
      </c>
      <c r="L3" s="14">
        <v>15.452</v>
      </c>
      <c r="M3" s="14">
        <v>13.994</v>
      </c>
      <c r="N3" s="14">
        <v>18.225000000000001</v>
      </c>
      <c r="O3" s="14">
        <v>15.042</v>
      </c>
      <c r="P3" s="14">
        <v>18.033999999999999</v>
      </c>
      <c r="Q3" s="14">
        <v>18.251000000000001</v>
      </c>
      <c r="R3" s="14">
        <v>15.496</v>
      </c>
      <c r="S3" s="14">
        <v>14.752000000000001</v>
      </c>
      <c r="T3" s="14">
        <v>14.44</v>
      </c>
      <c r="U3" s="14">
        <v>14.994999999999999</v>
      </c>
      <c r="V3" s="14">
        <v>13.785</v>
      </c>
      <c r="W3" s="14">
        <v>13.483000000000001</v>
      </c>
      <c r="X3" s="14">
        <v>14.044</v>
      </c>
      <c r="Y3" s="14">
        <v>16.116</v>
      </c>
      <c r="Z3" s="14">
        <v>16.138999999999999</v>
      </c>
      <c r="AA3" s="14">
        <v>18.530999999999999</v>
      </c>
      <c r="AB3" s="14">
        <v>17.861999999999998</v>
      </c>
      <c r="AC3" s="14">
        <v>18.225999999999999</v>
      </c>
      <c r="AD3" s="14">
        <v>18.247</v>
      </c>
      <c r="AE3" s="14">
        <v>18.184000000000001</v>
      </c>
      <c r="AF3" s="14">
        <v>18.707000000000001</v>
      </c>
      <c r="AG3" s="14"/>
      <c r="AH3" s="14"/>
      <c r="AI3" s="14"/>
    </row>
    <row r="4" spans="1:40" s="7" customFormat="1" x14ac:dyDescent="0.25">
      <c r="A4" s="15" t="s">
        <v>17</v>
      </c>
      <c r="B4" s="18">
        <v>87</v>
      </c>
      <c r="C4" s="18">
        <v>96</v>
      </c>
      <c r="D4" s="18">
        <v>96</v>
      </c>
      <c r="E4" s="18">
        <v>78</v>
      </c>
      <c r="F4" s="18">
        <v>61</v>
      </c>
      <c r="G4" s="18">
        <v>44</v>
      </c>
      <c r="H4" s="18">
        <v>51</v>
      </c>
      <c r="I4" s="18">
        <v>133</v>
      </c>
      <c r="J4" s="18">
        <v>121</v>
      </c>
      <c r="K4" s="18">
        <v>80</v>
      </c>
      <c r="L4" s="18">
        <v>117</v>
      </c>
      <c r="M4" s="18">
        <v>115</v>
      </c>
      <c r="N4" s="18">
        <v>93</v>
      </c>
      <c r="O4" s="18">
        <v>111</v>
      </c>
      <c r="P4" s="18">
        <v>91</v>
      </c>
      <c r="Q4" s="18">
        <v>94</v>
      </c>
      <c r="R4" s="18">
        <v>116</v>
      </c>
      <c r="S4" s="18">
        <v>121</v>
      </c>
      <c r="T4" s="18">
        <v>119</v>
      </c>
      <c r="U4" s="18">
        <v>109</v>
      </c>
      <c r="V4" s="18">
        <v>112</v>
      </c>
      <c r="W4" s="18">
        <v>105</v>
      </c>
      <c r="X4" s="18">
        <v>103</v>
      </c>
      <c r="Y4" s="18">
        <v>102</v>
      </c>
      <c r="Z4" s="18">
        <v>53</v>
      </c>
      <c r="AA4" s="18">
        <v>92</v>
      </c>
      <c r="AB4" s="18">
        <v>91</v>
      </c>
      <c r="AC4" s="7">
        <v>77</v>
      </c>
      <c r="AD4" s="7">
        <v>58</v>
      </c>
      <c r="AE4" s="18">
        <v>91</v>
      </c>
      <c r="AF4" s="18">
        <v>94</v>
      </c>
      <c r="AG4" s="18"/>
      <c r="AH4" s="18"/>
      <c r="AI4" s="18">
        <f>SUM(C4:AG4)</f>
        <v>2824</v>
      </c>
      <c r="AJ4" s="16">
        <f>AVERAGE(C4:AG4)</f>
        <v>94.13333333333334</v>
      </c>
      <c r="AK4" s="17"/>
    </row>
    <row r="5" spans="1:40" x14ac:dyDescent="0.25">
      <c r="A5" s="13" t="s">
        <v>23</v>
      </c>
      <c r="B5" s="12">
        <f t="shared" ref="B5:H5" si="0">B6+$B7</f>
        <v>92113</v>
      </c>
      <c r="C5" s="12">
        <f t="shared" si="0"/>
        <v>92209</v>
      </c>
      <c r="D5" s="12">
        <f t="shared" si="0"/>
        <v>92305</v>
      </c>
      <c r="E5" s="12">
        <f t="shared" si="0"/>
        <v>92383</v>
      </c>
      <c r="F5" s="12">
        <f t="shared" si="0"/>
        <v>92444</v>
      </c>
      <c r="G5" s="12">
        <f t="shared" si="0"/>
        <v>92488</v>
      </c>
      <c r="H5" s="12">
        <f t="shared" si="0"/>
        <v>92539</v>
      </c>
      <c r="I5" s="12">
        <f t="shared" ref="I5:P5" si="1">I6+$B7</f>
        <v>92672</v>
      </c>
      <c r="J5" s="12">
        <f t="shared" si="1"/>
        <v>92793</v>
      </c>
      <c r="K5" s="12">
        <f t="shared" si="1"/>
        <v>92873</v>
      </c>
      <c r="L5" s="12">
        <f t="shared" si="1"/>
        <v>92990</v>
      </c>
      <c r="M5" s="12">
        <f t="shared" si="1"/>
        <v>93105</v>
      </c>
      <c r="N5" s="12">
        <f t="shared" si="1"/>
        <v>93198</v>
      </c>
      <c r="O5" s="12">
        <f t="shared" si="1"/>
        <v>93309</v>
      </c>
      <c r="P5" s="12">
        <f t="shared" si="1"/>
        <v>93400</v>
      </c>
      <c r="Q5" s="12">
        <f t="shared" ref="Q5:Z5" si="2">Q6+$B7</f>
        <v>93494</v>
      </c>
      <c r="R5" s="12">
        <f t="shared" si="2"/>
        <v>93610</v>
      </c>
      <c r="S5" s="12">
        <f t="shared" si="2"/>
        <v>93731</v>
      </c>
      <c r="T5" s="12">
        <f t="shared" si="2"/>
        <v>93850</v>
      </c>
      <c r="U5" s="12">
        <f t="shared" si="2"/>
        <v>93959</v>
      </c>
      <c r="V5" s="12">
        <f t="shared" si="2"/>
        <v>94071</v>
      </c>
      <c r="W5" s="12">
        <f t="shared" si="2"/>
        <v>94176</v>
      </c>
      <c r="X5" s="12">
        <f t="shared" si="2"/>
        <v>94279</v>
      </c>
      <c r="Y5" s="12">
        <f t="shared" si="2"/>
        <v>94381</v>
      </c>
      <c r="Z5" s="12">
        <f t="shared" si="2"/>
        <v>94434</v>
      </c>
      <c r="AA5" s="12">
        <f t="shared" ref="AA5:AF5" si="3">AA6+$B7</f>
        <v>94526</v>
      </c>
      <c r="AB5" s="12">
        <f t="shared" si="3"/>
        <v>94617</v>
      </c>
      <c r="AC5" s="12">
        <f t="shared" si="3"/>
        <v>94694</v>
      </c>
      <c r="AD5" s="12">
        <f t="shared" si="3"/>
        <v>94752</v>
      </c>
      <c r="AE5" s="12">
        <f t="shared" si="3"/>
        <v>94843</v>
      </c>
      <c r="AF5" s="12">
        <f t="shared" si="3"/>
        <v>94937</v>
      </c>
      <c r="AG5" s="12"/>
      <c r="AI5" s="12">
        <f>MAX(C5:AG5)-B5</f>
        <v>2824</v>
      </c>
    </row>
    <row r="6" spans="1:40" x14ac:dyDescent="0.25">
      <c r="B6" s="12">
        <v>23751</v>
      </c>
      <c r="C6">
        <v>23847</v>
      </c>
      <c r="D6" s="12">
        <v>23943</v>
      </c>
      <c r="E6" s="12">
        <v>24021</v>
      </c>
      <c r="F6" s="12">
        <v>24082</v>
      </c>
      <c r="G6" s="12">
        <v>24126</v>
      </c>
      <c r="H6" s="12">
        <v>24177</v>
      </c>
      <c r="I6" s="12">
        <v>24310</v>
      </c>
      <c r="J6" s="12">
        <v>24431</v>
      </c>
      <c r="K6" s="12">
        <v>24511</v>
      </c>
      <c r="L6" s="12">
        <v>24628</v>
      </c>
      <c r="M6" s="12">
        <v>24743</v>
      </c>
      <c r="N6" s="12">
        <v>24836</v>
      </c>
      <c r="O6" s="12">
        <v>24947</v>
      </c>
      <c r="P6" s="12">
        <v>25038</v>
      </c>
      <c r="Q6" s="12">
        <v>25132</v>
      </c>
      <c r="R6" s="12">
        <v>25248</v>
      </c>
      <c r="S6" s="12">
        <v>25369</v>
      </c>
      <c r="T6" s="12">
        <v>25488</v>
      </c>
      <c r="U6" s="12">
        <v>25597</v>
      </c>
      <c r="V6" s="12">
        <v>25709</v>
      </c>
      <c r="W6" s="12">
        <v>25814</v>
      </c>
      <c r="X6" s="12">
        <v>25917</v>
      </c>
      <c r="Y6" s="12">
        <v>26019</v>
      </c>
      <c r="Z6" s="12">
        <v>26072</v>
      </c>
      <c r="AA6" s="12">
        <v>26164</v>
      </c>
      <c r="AB6" s="12">
        <v>26255</v>
      </c>
      <c r="AC6" s="12">
        <v>26332</v>
      </c>
      <c r="AD6" s="12">
        <v>26390</v>
      </c>
      <c r="AE6" s="12">
        <v>26481</v>
      </c>
      <c r="AF6" s="12">
        <v>26575</v>
      </c>
      <c r="AG6" s="12"/>
    </row>
    <row r="7" spans="1:40" x14ac:dyDescent="0.25">
      <c r="B7" s="12">
        <v>68362</v>
      </c>
      <c r="Z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phoneticPr fontId="22" type="noConversion"/>
  <conditionalFormatting sqref="B4:AG4">
    <cfRule type="cellIs" dxfId="3308" priority="1" stopIfTrue="1" operator="greaterThan">
      <formula>100</formula>
    </cfRule>
    <cfRule type="cellIs" dxfId="3307" priority="2" stopIfTrue="1" operator="between">
      <formula>80</formula>
      <formula>100</formula>
    </cfRule>
    <cfRule type="cellIs" dxfId="3306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9.173</v>
      </c>
      <c r="C3" s="14">
        <v>4.2789999999999999</v>
      </c>
      <c r="D3" s="14">
        <v>12.316000000000001</v>
      </c>
      <c r="E3" s="14">
        <v>11.938000000000001</v>
      </c>
      <c r="F3" s="14">
        <v>11.791</v>
      </c>
      <c r="G3" s="14">
        <v>11.627000000000001</v>
      </c>
      <c r="H3" s="14">
        <v>10.568</v>
      </c>
      <c r="I3" s="14">
        <v>1.881</v>
      </c>
      <c r="J3" s="14">
        <v>9.5790000000000006</v>
      </c>
      <c r="K3" s="14">
        <v>8.2349999999999994</v>
      </c>
      <c r="L3" s="14">
        <v>0.39200000000000002</v>
      </c>
      <c r="M3" s="14">
        <v>1.3720000000000001</v>
      </c>
      <c r="N3" s="14">
        <v>9.6839999999999993</v>
      </c>
      <c r="O3" s="14">
        <v>11.683</v>
      </c>
      <c r="P3" s="14">
        <v>1.2210000000000001</v>
      </c>
      <c r="Q3" s="14">
        <v>2.8319999999999999</v>
      </c>
      <c r="R3" s="14">
        <v>12.593999999999999</v>
      </c>
      <c r="S3" s="14">
        <v>8.8800000000000008</v>
      </c>
      <c r="T3" s="14">
        <v>10.124000000000001</v>
      </c>
      <c r="U3" s="14">
        <v>12.43</v>
      </c>
      <c r="V3" s="14">
        <v>9.2240000000000002</v>
      </c>
      <c r="W3" s="14">
        <v>9.2240000000000002</v>
      </c>
      <c r="X3" s="14">
        <v>12.193</v>
      </c>
      <c r="Y3" s="14">
        <v>10.932</v>
      </c>
      <c r="Z3" s="14">
        <v>3.4649999999999999</v>
      </c>
      <c r="AA3" s="14">
        <v>4.33</v>
      </c>
      <c r="AB3" s="14">
        <v>10.826000000000001</v>
      </c>
      <c r="AC3" s="14">
        <v>10.798999999999999</v>
      </c>
      <c r="AD3" s="14">
        <v>11.016</v>
      </c>
      <c r="AE3" s="14">
        <v>3.3140000000000001</v>
      </c>
      <c r="AF3" s="14">
        <v>6.78</v>
      </c>
      <c r="AG3" s="14">
        <v>11.712999999999999</v>
      </c>
      <c r="AH3" s="14"/>
      <c r="AI3" s="14"/>
    </row>
    <row r="4" spans="1:40" s="7" customFormat="1" x14ac:dyDescent="0.25">
      <c r="A4" s="15" t="s">
        <v>17</v>
      </c>
      <c r="B4" s="18">
        <v>39.299999999999997</v>
      </c>
      <c r="C4" s="18">
        <v>8.4</v>
      </c>
      <c r="D4" s="18">
        <v>26.8</v>
      </c>
      <c r="E4" s="18">
        <v>25.3</v>
      </c>
      <c r="F4" s="18">
        <v>15.8</v>
      </c>
      <c r="G4" s="18">
        <v>16.2</v>
      </c>
      <c r="H4" s="18">
        <v>29.1</v>
      </c>
      <c r="I4" s="18">
        <v>7.9</v>
      </c>
      <c r="J4" s="18">
        <v>29.5</v>
      </c>
      <c r="K4" s="18">
        <v>27.7</v>
      </c>
      <c r="L4" s="18">
        <v>1.6</v>
      </c>
      <c r="M4" s="18">
        <v>4.2</v>
      </c>
      <c r="N4" s="18">
        <v>41.2</v>
      </c>
      <c r="O4" s="18">
        <v>25.5</v>
      </c>
      <c r="P4" s="18">
        <v>4.4000000000000004</v>
      </c>
      <c r="Q4" s="18">
        <v>12.5</v>
      </c>
      <c r="R4" s="18">
        <v>23.4</v>
      </c>
      <c r="S4" s="18">
        <v>17.8</v>
      </c>
      <c r="T4" s="18">
        <v>46.3</v>
      </c>
      <c r="U4" s="18">
        <v>18</v>
      </c>
      <c r="V4" s="18">
        <v>17.5</v>
      </c>
      <c r="W4" s="18">
        <v>4.5</v>
      </c>
      <c r="X4" s="18">
        <v>46.5</v>
      </c>
      <c r="Y4" s="18">
        <v>54</v>
      </c>
      <c r="Z4" s="18">
        <v>12.3</v>
      </c>
      <c r="AA4" s="18">
        <v>11</v>
      </c>
      <c r="AB4" s="18">
        <v>52.2</v>
      </c>
      <c r="AC4" s="18">
        <v>27.9</v>
      </c>
      <c r="AD4" s="18">
        <v>27.6</v>
      </c>
      <c r="AE4" s="18">
        <v>10.7</v>
      </c>
      <c r="AF4" s="18">
        <v>15.3</v>
      </c>
      <c r="AG4" s="18">
        <v>50.1</v>
      </c>
      <c r="AH4" s="18"/>
      <c r="AI4" s="18">
        <f>SUM(C4:AG4)</f>
        <v>711.2</v>
      </c>
      <c r="AJ4" s="16">
        <f>AVERAGE(C4:AG4)</f>
        <v>22.941935483870971</v>
      </c>
      <c r="AK4" s="17"/>
    </row>
    <row r="5" spans="1:40" x14ac:dyDescent="0.25">
      <c r="A5" s="13" t="s">
        <v>23</v>
      </c>
      <c r="B5" s="12">
        <v>2449</v>
      </c>
      <c r="C5">
        <v>2458</v>
      </c>
      <c r="D5">
        <v>2485</v>
      </c>
      <c r="E5">
        <v>2510</v>
      </c>
      <c r="F5" s="12">
        <v>2526</v>
      </c>
      <c r="G5" s="12">
        <v>2542</v>
      </c>
      <c r="H5" s="12">
        <v>2571</v>
      </c>
      <c r="I5" s="12">
        <v>2579</v>
      </c>
      <c r="J5" s="12">
        <v>2609</v>
      </c>
      <c r="K5" s="12">
        <v>2636</v>
      </c>
      <c r="L5" s="12">
        <v>2638</v>
      </c>
      <c r="M5" s="12">
        <v>2642</v>
      </c>
      <c r="N5" s="12">
        <v>2684</v>
      </c>
      <c r="O5" s="12">
        <v>2709</v>
      </c>
      <c r="P5" s="12">
        <v>2713</v>
      </c>
      <c r="Q5" s="12">
        <v>2726</v>
      </c>
      <c r="R5" s="12">
        <v>2749</v>
      </c>
      <c r="S5" s="12">
        <v>2767</v>
      </c>
      <c r="T5" s="12">
        <v>2814</v>
      </c>
      <c r="U5" s="12">
        <v>2832</v>
      </c>
      <c r="V5" s="12">
        <v>2849</v>
      </c>
      <c r="W5" s="12">
        <v>2854</v>
      </c>
      <c r="X5" s="12">
        <v>2900</v>
      </c>
      <c r="Y5" s="12">
        <v>2954</v>
      </c>
      <c r="Z5" s="12">
        <v>2967</v>
      </c>
      <c r="AA5" s="12">
        <v>2978</v>
      </c>
      <c r="AB5" s="12">
        <v>3030</v>
      </c>
      <c r="AC5" s="12">
        <v>3058</v>
      </c>
      <c r="AD5" s="12">
        <v>3086</v>
      </c>
      <c r="AE5" s="12">
        <v>3096</v>
      </c>
      <c r="AF5" s="12">
        <v>3112</v>
      </c>
      <c r="AG5" s="12">
        <v>3162</v>
      </c>
      <c r="AI5" s="12">
        <f>MAX(C5:AG5)-B5</f>
        <v>713</v>
      </c>
    </row>
  </sheetData>
  <sheetProtection selectLockedCells="1" selectUnlockedCells="1"/>
  <phoneticPr fontId="0" type="noConversion"/>
  <conditionalFormatting sqref="B6:AG6">
    <cfRule type="cellIs" dxfId="3587" priority="1" stopIfTrue="1" operator="greaterThan">
      <formula>17</formula>
    </cfRule>
    <cfRule type="cellIs" dxfId="3586" priority="2" stopIfTrue="1" operator="between">
      <formula>10</formula>
      <formula>15</formula>
    </cfRule>
    <cfRule type="cellIs" dxfId="3585" priority="3" stopIfTrue="1" operator="between">
      <formula>15</formula>
      <formula>17</formula>
    </cfRule>
  </conditionalFormatting>
  <conditionalFormatting sqref="B4:AG4">
    <cfRule type="cellIs" dxfId="3584" priority="4" stopIfTrue="1" operator="greaterThan">
      <formula>50</formula>
    </cfRule>
    <cfRule type="cellIs" dxfId="3583" priority="5" stopIfTrue="1" operator="between">
      <formula>25</formula>
      <formula>35</formula>
    </cfRule>
    <cfRule type="cellIs" dxfId="3582" priority="6" stopIfTrue="1" operator="between">
      <formula>35</formula>
      <formula>50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18.707000000000001</v>
      </c>
      <c r="C3" s="14">
        <v>18.265000000000001</v>
      </c>
      <c r="D3" s="14">
        <v>3.681</v>
      </c>
      <c r="E3" s="14">
        <v>18.241</v>
      </c>
      <c r="F3" s="14">
        <v>16.555</v>
      </c>
      <c r="G3" s="14">
        <v>14.391999999999999</v>
      </c>
      <c r="H3" s="14">
        <v>13.81</v>
      </c>
      <c r="I3" s="14">
        <v>18.152000000000001</v>
      </c>
      <c r="J3" s="14">
        <v>17.821000000000002</v>
      </c>
      <c r="K3" s="14">
        <v>17.934000000000001</v>
      </c>
      <c r="L3" s="14">
        <v>18.07</v>
      </c>
      <c r="M3" s="14">
        <v>18.231999999999999</v>
      </c>
      <c r="N3" s="14">
        <v>18.538</v>
      </c>
      <c r="O3" s="14">
        <v>18.283999999999999</v>
      </c>
      <c r="P3" s="14">
        <v>18.228000000000002</v>
      </c>
      <c r="Q3" s="14">
        <v>18.145</v>
      </c>
      <c r="R3" s="14">
        <v>15.673999999999999</v>
      </c>
      <c r="S3" s="14">
        <v>14.933</v>
      </c>
      <c r="T3" s="14">
        <v>14.93</v>
      </c>
      <c r="U3" s="14">
        <v>15.387</v>
      </c>
      <c r="V3" s="14">
        <v>15.896000000000001</v>
      </c>
      <c r="W3" s="14"/>
      <c r="X3" s="14"/>
      <c r="Y3" s="14"/>
      <c r="Z3" s="14"/>
      <c r="AA3" s="14"/>
      <c r="AB3" s="14"/>
      <c r="AC3" s="14">
        <v>18.221</v>
      </c>
      <c r="AD3" s="14">
        <v>18.245000000000001</v>
      </c>
      <c r="AE3" s="14">
        <v>16.978999999999999</v>
      </c>
      <c r="AF3" s="14">
        <v>16.654</v>
      </c>
      <c r="AG3" s="14">
        <v>16.559999999999999</v>
      </c>
      <c r="AH3" s="14"/>
      <c r="AI3" s="14"/>
    </row>
    <row r="4" spans="1:40" s="7" customFormat="1" x14ac:dyDescent="0.25">
      <c r="A4" s="15" t="s">
        <v>17</v>
      </c>
      <c r="B4" s="18">
        <v>94</v>
      </c>
      <c r="C4" s="18">
        <v>82</v>
      </c>
      <c r="D4" s="18">
        <v>21</v>
      </c>
      <c r="E4" s="18">
        <v>91</v>
      </c>
      <c r="F4" s="18">
        <v>107</v>
      </c>
      <c r="G4" s="18">
        <v>99</v>
      </c>
      <c r="H4" s="18">
        <v>112</v>
      </c>
      <c r="I4" s="18">
        <v>80</v>
      </c>
      <c r="J4" s="18">
        <v>71</v>
      </c>
      <c r="K4" s="18">
        <v>49</v>
      </c>
      <c r="L4" s="18">
        <v>51</v>
      </c>
      <c r="M4" s="18">
        <v>80</v>
      </c>
      <c r="N4" s="18">
        <v>88</v>
      </c>
      <c r="O4" s="18">
        <v>79</v>
      </c>
      <c r="P4" s="18">
        <v>82</v>
      </c>
      <c r="Q4" s="18">
        <v>104</v>
      </c>
      <c r="R4" s="18">
        <v>110</v>
      </c>
      <c r="S4" s="18">
        <v>107</v>
      </c>
      <c r="T4" s="18">
        <v>107</v>
      </c>
      <c r="U4" s="18">
        <v>87</v>
      </c>
      <c r="V4" s="18">
        <v>98</v>
      </c>
      <c r="W4" s="7">
        <v>81</v>
      </c>
      <c r="X4" s="7">
        <v>97</v>
      </c>
      <c r="Y4" s="7">
        <v>37</v>
      </c>
      <c r="Z4" s="7">
        <v>22</v>
      </c>
      <c r="AA4" s="7">
        <v>38</v>
      </c>
      <c r="AB4" s="18">
        <f>AB6-AA6</f>
        <v>46</v>
      </c>
      <c r="AC4" s="7">
        <v>62</v>
      </c>
      <c r="AD4" s="7">
        <v>59</v>
      </c>
      <c r="AE4" s="18">
        <v>108</v>
      </c>
      <c r="AF4" s="18">
        <v>81</v>
      </c>
      <c r="AG4" s="18">
        <v>73</v>
      </c>
      <c r="AH4" s="18"/>
      <c r="AI4" s="18">
        <f>SUM(C4:AG4)</f>
        <v>2409</v>
      </c>
      <c r="AJ4" s="16">
        <f>AVERAGE(C4:AG4)</f>
        <v>77.709677419354833</v>
      </c>
      <c r="AK4" s="17"/>
    </row>
    <row r="5" spans="1:40" x14ac:dyDescent="0.25">
      <c r="A5" s="13" t="s">
        <v>23</v>
      </c>
      <c r="B5" s="12">
        <f t="shared" ref="B5:AG5" si="0">B6+$B7</f>
        <v>94937</v>
      </c>
      <c r="C5" s="12">
        <f t="shared" si="0"/>
        <v>95019</v>
      </c>
      <c r="D5" s="12">
        <f t="shared" si="0"/>
        <v>95040</v>
      </c>
      <c r="E5" s="12">
        <f t="shared" si="0"/>
        <v>95131</v>
      </c>
      <c r="F5" s="12">
        <f t="shared" si="0"/>
        <v>95238</v>
      </c>
      <c r="G5" s="12">
        <f t="shared" si="0"/>
        <v>95337</v>
      </c>
      <c r="H5" s="12">
        <f t="shared" si="0"/>
        <v>95449</v>
      </c>
      <c r="I5" s="12">
        <f t="shared" si="0"/>
        <v>95529</v>
      </c>
      <c r="J5" s="12">
        <f t="shared" si="0"/>
        <v>95600</v>
      </c>
      <c r="K5" s="12">
        <f t="shared" si="0"/>
        <v>95649</v>
      </c>
      <c r="L5" s="12">
        <f t="shared" si="0"/>
        <v>95700</v>
      </c>
      <c r="M5" s="12">
        <f t="shared" si="0"/>
        <v>95780</v>
      </c>
      <c r="N5" s="12">
        <f t="shared" si="0"/>
        <v>95868</v>
      </c>
      <c r="O5" s="12">
        <f t="shared" si="0"/>
        <v>95947</v>
      </c>
      <c r="P5" s="12">
        <f t="shared" si="0"/>
        <v>96029</v>
      </c>
      <c r="Q5" s="12">
        <f t="shared" si="0"/>
        <v>96133</v>
      </c>
      <c r="R5" s="12">
        <f t="shared" si="0"/>
        <v>96243</v>
      </c>
      <c r="S5" s="12">
        <f t="shared" si="0"/>
        <v>96350</v>
      </c>
      <c r="T5" s="12">
        <f t="shared" si="0"/>
        <v>96457</v>
      </c>
      <c r="U5" s="12">
        <f t="shared" si="0"/>
        <v>96544</v>
      </c>
      <c r="V5" s="12">
        <f t="shared" si="0"/>
        <v>96642</v>
      </c>
      <c r="W5" s="12">
        <f t="shared" si="0"/>
        <v>96723</v>
      </c>
      <c r="X5" s="12">
        <f t="shared" si="0"/>
        <v>96820</v>
      </c>
      <c r="Y5" s="12">
        <f t="shared" si="0"/>
        <v>96857</v>
      </c>
      <c r="Z5" s="12">
        <f t="shared" si="0"/>
        <v>96879</v>
      </c>
      <c r="AA5" s="12">
        <f t="shared" si="0"/>
        <v>96917</v>
      </c>
      <c r="AB5" s="12">
        <f t="shared" si="0"/>
        <v>96963</v>
      </c>
      <c r="AC5" s="12">
        <f t="shared" si="0"/>
        <v>97025</v>
      </c>
      <c r="AD5" s="12">
        <f t="shared" si="0"/>
        <v>97084</v>
      </c>
      <c r="AE5" s="12">
        <f t="shared" si="0"/>
        <v>97192</v>
      </c>
      <c r="AF5" s="12">
        <f t="shared" si="0"/>
        <v>97273</v>
      </c>
      <c r="AG5" s="12">
        <f t="shared" si="0"/>
        <v>97346</v>
      </c>
      <c r="AI5" s="12">
        <f>MAX(C5:AG5)-B5</f>
        <v>2409</v>
      </c>
    </row>
    <row r="6" spans="1:40" x14ac:dyDescent="0.25">
      <c r="B6" s="12">
        <v>26575</v>
      </c>
      <c r="C6">
        <v>26657</v>
      </c>
      <c r="D6" s="12">
        <v>26678</v>
      </c>
      <c r="E6" s="12">
        <v>26769</v>
      </c>
      <c r="F6" s="12">
        <v>26876</v>
      </c>
      <c r="G6" s="12">
        <v>26975</v>
      </c>
      <c r="H6" s="12">
        <v>27087</v>
      </c>
      <c r="I6" s="12">
        <v>27167</v>
      </c>
      <c r="J6" s="12">
        <v>27238</v>
      </c>
      <c r="K6" s="12">
        <v>27287</v>
      </c>
      <c r="L6" s="12">
        <v>27338</v>
      </c>
      <c r="M6" s="12">
        <v>27418</v>
      </c>
      <c r="N6" s="12">
        <v>27506</v>
      </c>
      <c r="O6" s="12">
        <v>27585</v>
      </c>
      <c r="P6" s="12">
        <v>27667</v>
      </c>
      <c r="Q6" s="12">
        <v>27771</v>
      </c>
      <c r="R6" s="12">
        <v>27881</v>
      </c>
      <c r="S6" s="12">
        <v>27988</v>
      </c>
      <c r="T6" s="12">
        <v>28095</v>
      </c>
      <c r="U6" s="12">
        <v>28182</v>
      </c>
      <c r="V6" s="12">
        <v>28280</v>
      </c>
      <c r="W6" s="12">
        <f>V6+W4</f>
        <v>28361</v>
      </c>
      <c r="X6" s="12">
        <f>W6+X4</f>
        <v>28458</v>
      </c>
      <c r="Y6" s="12">
        <f>X6+Y4</f>
        <v>28495</v>
      </c>
      <c r="Z6" s="12">
        <f>Y6+Z4</f>
        <v>28517</v>
      </c>
      <c r="AA6" s="12">
        <f>Z6+AA4</f>
        <v>28555</v>
      </c>
      <c r="AB6" s="12">
        <f>28603-2</f>
        <v>28601</v>
      </c>
      <c r="AC6" s="12">
        <v>28663</v>
      </c>
      <c r="AD6" s="12">
        <v>28722</v>
      </c>
      <c r="AE6" s="12">
        <v>28830</v>
      </c>
      <c r="AF6" s="12">
        <v>28911</v>
      </c>
      <c r="AG6" s="12">
        <v>28984</v>
      </c>
    </row>
    <row r="7" spans="1:40" x14ac:dyDescent="0.25">
      <c r="B7" s="12">
        <v>68362</v>
      </c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phoneticPr fontId="22" type="noConversion"/>
  <conditionalFormatting sqref="W2:AA2">
    <cfRule type="cellIs" dxfId="3305" priority="1" stopIfTrue="1" operator="greaterThan">
      <formula>70</formula>
    </cfRule>
    <cfRule type="cellIs" dxfId="3304" priority="2" stopIfTrue="1" operator="between">
      <formula>60</formula>
      <formula>70</formula>
    </cfRule>
    <cfRule type="cellIs" dxfId="3303" priority="3" stopIfTrue="1" operator="between">
      <formula>45</formula>
      <formula>60</formula>
    </cfRule>
  </conditionalFormatting>
  <conditionalFormatting sqref="B4:V4 AB4:AG4">
    <cfRule type="cellIs" dxfId="3302" priority="4" stopIfTrue="1" operator="greaterThan">
      <formula>100</formula>
    </cfRule>
    <cfRule type="cellIs" dxfId="3301" priority="5" stopIfTrue="1" operator="between">
      <formula>80</formula>
      <formula>100</formula>
    </cfRule>
    <cfRule type="cellIs" dxfId="3300" priority="6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16.559999999999999</v>
      </c>
      <c r="C3" s="14">
        <v>15.944000000000001</v>
      </c>
      <c r="D3" s="14">
        <v>13.795</v>
      </c>
      <c r="E3" s="14">
        <v>15.794</v>
      </c>
      <c r="F3" s="14">
        <v>16.212</v>
      </c>
      <c r="G3" s="14">
        <v>17.709</v>
      </c>
      <c r="H3" s="14">
        <v>17.562999999999999</v>
      </c>
      <c r="I3" s="14">
        <v>13.9</v>
      </c>
      <c r="J3" s="14">
        <v>11.375</v>
      </c>
      <c r="K3" s="14">
        <v>18.126999999999999</v>
      </c>
      <c r="L3" s="14">
        <v>12.337</v>
      </c>
      <c r="M3" s="14">
        <v>11.131</v>
      </c>
      <c r="N3" s="14">
        <v>18.202999999999999</v>
      </c>
      <c r="O3" s="14">
        <v>15.8</v>
      </c>
      <c r="P3" s="14">
        <v>13.335000000000001</v>
      </c>
      <c r="Q3" s="14">
        <v>15.551</v>
      </c>
      <c r="R3" s="14">
        <v>15.3</v>
      </c>
      <c r="S3" s="14">
        <v>18.222999999999999</v>
      </c>
      <c r="T3" s="14">
        <v>13.161</v>
      </c>
      <c r="U3" s="14"/>
      <c r="V3" s="14">
        <v>15.109</v>
      </c>
      <c r="W3" s="14">
        <v>17.997</v>
      </c>
      <c r="X3" s="14">
        <v>13.433</v>
      </c>
      <c r="Y3" s="14">
        <v>16.382999999999999</v>
      </c>
      <c r="Z3" s="14">
        <v>14.32</v>
      </c>
      <c r="AA3" s="14">
        <v>15.32</v>
      </c>
      <c r="AB3" s="14">
        <v>15.968</v>
      </c>
      <c r="AC3" s="14">
        <v>13.741</v>
      </c>
      <c r="AD3" s="14">
        <v>15.78</v>
      </c>
      <c r="AE3" s="14">
        <v>12.656000000000001</v>
      </c>
      <c r="AF3" s="14">
        <v>14.417999999999999</v>
      </c>
      <c r="AG3" s="14">
        <v>2.4820000000000002</v>
      </c>
      <c r="AH3" s="14"/>
      <c r="AI3" s="14"/>
    </row>
    <row r="4" spans="1:40" s="7" customFormat="1" x14ac:dyDescent="0.25">
      <c r="A4" s="15" t="s">
        <v>17</v>
      </c>
      <c r="B4" s="18">
        <v>73</v>
      </c>
      <c r="C4" s="18">
        <v>89</v>
      </c>
      <c r="D4" s="18">
        <v>102</v>
      </c>
      <c r="E4" s="18">
        <v>93</v>
      </c>
      <c r="F4" s="18">
        <v>89</v>
      </c>
      <c r="G4" s="18">
        <v>84</v>
      </c>
      <c r="H4" s="18">
        <v>48</v>
      </c>
      <c r="I4" s="18">
        <v>110</v>
      </c>
      <c r="J4" s="18">
        <v>12</v>
      </c>
      <c r="K4" s="18">
        <v>50</v>
      </c>
      <c r="L4" s="18">
        <v>22</v>
      </c>
      <c r="M4" s="18">
        <v>35</v>
      </c>
      <c r="N4" s="18">
        <v>68</v>
      </c>
      <c r="O4" s="18">
        <v>106</v>
      </c>
      <c r="P4" s="18">
        <v>104</v>
      </c>
      <c r="Q4" s="18">
        <v>81</v>
      </c>
      <c r="R4" s="18">
        <v>84</v>
      </c>
      <c r="S4" s="18">
        <v>97</v>
      </c>
      <c r="T4" s="18">
        <v>84</v>
      </c>
      <c r="U4" s="18">
        <v>22</v>
      </c>
      <c r="V4" s="18">
        <v>99</v>
      </c>
      <c r="W4" s="7">
        <v>63</v>
      </c>
      <c r="X4" s="7">
        <v>103</v>
      </c>
      <c r="Y4" s="7">
        <v>96</v>
      </c>
      <c r="Z4" s="7">
        <v>46</v>
      </c>
      <c r="AA4" s="7">
        <v>92</v>
      </c>
      <c r="AB4" s="18">
        <v>87</v>
      </c>
      <c r="AC4" s="7">
        <v>43</v>
      </c>
      <c r="AD4" s="7">
        <v>72</v>
      </c>
      <c r="AE4" s="18">
        <v>93</v>
      </c>
      <c r="AF4" s="18">
        <v>67</v>
      </c>
      <c r="AG4" s="18">
        <v>9</v>
      </c>
      <c r="AH4" s="18"/>
      <c r="AI4" s="18">
        <f>SUM(C4:AG4)</f>
        <v>2250</v>
      </c>
      <c r="AJ4" s="16">
        <f>AVERAGE(C4:AG4)</f>
        <v>72.58064516129032</v>
      </c>
      <c r="AK4" s="17"/>
    </row>
    <row r="5" spans="1:40" x14ac:dyDescent="0.25">
      <c r="A5" s="13" t="s">
        <v>23</v>
      </c>
      <c r="B5" s="12">
        <f t="shared" ref="B5:AG5" si="0">B6+$B7</f>
        <v>97346</v>
      </c>
      <c r="C5" s="12">
        <f t="shared" si="0"/>
        <v>97435</v>
      </c>
      <c r="D5" s="12">
        <f t="shared" si="0"/>
        <v>97537</v>
      </c>
      <c r="E5" s="12">
        <f t="shared" si="0"/>
        <v>97630</v>
      </c>
      <c r="F5" s="12">
        <f t="shared" si="0"/>
        <v>97719</v>
      </c>
      <c r="G5" s="12">
        <f t="shared" si="0"/>
        <v>97803</v>
      </c>
      <c r="H5" s="12">
        <f t="shared" si="0"/>
        <v>97851</v>
      </c>
      <c r="I5" s="12">
        <f t="shared" si="0"/>
        <v>97961</v>
      </c>
      <c r="J5" s="12">
        <f t="shared" si="0"/>
        <v>97973</v>
      </c>
      <c r="K5" s="12">
        <f t="shared" si="0"/>
        <v>98023</v>
      </c>
      <c r="L5" s="12">
        <f t="shared" si="0"/>
        <v>98045</v>
      </c>
      <c r="M5" s="12">
        <f t="shared" si="0"/>
        <v>98080</v>
      </c>
      <c r="N5" s="12">
        <f t="shared" si="0"/>
        <v>98148</v>
      </c>
      <c r="O5" s="12">
        <f t="shared" si="0"/>
        <v>98254</v>
      </c>
      <c r="P5" s="12">
        <f t="shared" si="0"/>
        <v>98358</v>
      </c>
      <c r="Q5" s="12">
        <f t="shared" si="0"/>
        <v>98439</v>
      </c>
      <c r="R5" s="12">
        <f t="shared" si="0"/>
        <v>98523</v>
      </c>
      <c r="S5" s="12">
        <f t="shared" si="0"/>
        <v>98620</v>
      </c>
      <c r="T5" s="12">
        <f t="shared" si="0"/>
        <v>98704</v>
      </c>
      <c r="U5" s="12">
        <f t="shared" si="0"/>
        <v>98726</v>
      </c>
      <c r="V5" s="12">
        <f t="shared" si="0"/>
        <v>98825</v>
      </c>
      <c r="W5" s="12">
        <f t="shared" si="0"/>
        <v>98888</v>
      </c>
      <c r="X5" s="12">
        <f t="shared" si="0"/>
        <v>98991</v>
      </c>
      <c r="Y5" s="12">
        <f t="shared" si="0"/>
        <v>99087</v>
      </c>
      <c r="Z5" s="12">
        <f t="shared" si="0"/>
        <v>99133</v>
      </c>
      <c r="AA5" s="12">
        <f t="shared" si="0"/>
        <v>99225</v>
      </c>
      <c r="AB5" s="12">
        <f t="shared" si="0"/>
        <v>99312</v>
      </c>
      <c r="AC5" s="12">
        <f t="shared" si="0"/>
        <v>99355</v>
      </c>
      <c r="AD5" s="12">
        <f t="shared" si="0"/>
        <v>99427</v>
      </c>
      <c r="AE5" s="12">
        <f t="shared" si="0"/>
        <v>99520</v>
      </c>
      <c r="AF5" s="12">
        <f t="shared" si="0"/>
        <v>99587</v>
      </c>
      <c r="AG5" s="12">
        <f t="shared" si="0"/>
        <v>99596</v>
      </c>
      <c r="AI5" s="12">
        <f>MAX(C5:AG5)-B5</f>
        <v>2250</v>
      </c>
    </row>
    <row r="6" spans="1:40" x14ac:dyDescent="0.25">
      <c r="B6" s="12">
        <v>28984</v>
      </c>
      <c r="C6">
        <v>29073</v>
      </c>
      <c r="D6" s="12">
        <v>29175</v>
      </c>
      <c r="E6" s="12">
        <v>29268</v>
      </c>
      <c r="F6" s="12">
        <v>29357</v>
      </c>
      <c r="G6" s="12">
        <v>29441</v>
      </c>
      <c r="H6" s="12">
        <v>29489</v>
      </c>
      <c r="I6" s="12">
        <v>29599</v>
      </c>
      <c r="J6" s="12">
        <v>29611</v>
      </c>
      <c r="K6" s="12">
        <v>29661</v>
      </c>
      <c r="L6" s="12">
        <v>29683</v>
      </c>
      <c r="M6" s="12">
        <v>29718</v>
      </c>
      <c r="N6" s="12">
        <v>29786</v>
      </c>
      <c r="O6" s="12">
        <v>29892</v>
      </c>
      <c r="P6" s="12">
        <v>29996</v>
      </c>
      <c r="Q6" s="12">
        <v>30077</v>
      </c>
      <c r="R6" s="12">
        <v>30161</v>
      </c>
      <c r="S6" s="12">
        <v>30258</v>
      </c>
      <c r="T6" s="12">
        <v>30342</v>
      </c>
      <c r="U6" s="12">
        <v>30364</v>
      </c>
      <c r="V6" s="12">
        <v>30463</v>
      </c>
      <c r="W6" s="12">
        <v>30526</v>
      </c>
      <c r="X6" s="12">
        <v>30629</v>
      </c>
      <c r="Y6" s="12">
        <v>30725</v>
      </c>
      <c r="Z6" s="12">
        <v>30771</v>
      </c>
      <c r="AA6" s="12">
        <v>30863</v>
      </c>
      <c r="AB6" s="12">
        <v>30950</v>
      </c>
      <c r="AC6" s="12">
        <v>30993</v>
      </c>
      <c r="AD6" s="12">
        <v>31065</v>
      </c>
      <c r="AE6" s="12">
        <v>31158</v>
      </c>
      <c r="AF6" s="12">
        <v>31225</v>
      </c>
      <c r="AG6" s="12">
        <v>31234</v>
      </c>
    </row>
    <row r="7" spans="1:40" x14ac:dyDescent="0.25">
      <c r="B7" s="12">
        <v>68362</v>
      </c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phoneticPr fontId="22" type="noConversion"/>
  <conditionalFormatting sqref="W2:AA2">
    <cfRule type="cellIs" dxfId="3299" priority="1" stopIfTrue="1" operator="greaterThan">
      <formula>70</formula>
    </cfRule>
    <cfRule type="cellIs" dxfId="3298" priority="2" stopIfTrue="1" operator="between">
      <formula>60</formula>
      <formula>70</formula>
    </cfRule>
    <cfRule type="cellIs" dxfId="3297" priority="3" stopIfTrue="1" operator="between">
      <formula>45</formula>
      <formula>60</formula>
    </cfRule>
  </conditionalFormatting>
  <conditionalFormatting sqref="AB4:AG4 B4:V4">
    <cfRule type="cellIs" dxfId="3296" priority="4" stopIfTrue="1" operator="greaterThan">
      <formula>100</formula>
    </cfRule>
    <cfRule type="cellIs" dxfId="3295" priority="5" stopIfTrue="1" operator="between">
      <formula>80</formula>
      <formula>100</formula>
    </cfRule>
    <cfRule type="cellIs" dxfId="3294" priority="6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workbookViewId="0"/>
  </sheetViews>
  <sheetFormatPr baseColWidth="10" defaultRowHeight="13.2" x14ac:dyDescent="0.25"/>
  <cols>
    <col min="1" max="1" width="23.5546875" style="13" customWidth="1"/>
    <col min="2" max="2" width="6.6640625" style="13" customWidth="1"/>
    <col min="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2.4820000000000002</v>
      </c>
      <c r="C3" s="14">
        <v>6.2439999999999998</v>
      </c>
      <c r="D3" s="14">
        <v>12.048999999999999</v>
      </c>
      <c r="E3" s="14">
        <v>15.452</v>
      </c>
      <c r="F3" s="14">
        <v>17.498000000000001</v>
      </c>
      <c r="G3" s="14">
        <v>13.115</v>
      </c>
      <c r="H3" s="14">
        <v>17.23</v>
      </c>
      <c r="I3" s="14">
        <v>16.916</v>
      </c>
      <c r="J3" s="14">
        <v>14.156000000000001</v>
      </c>
      <c r="K3" s="14">
        <v>2.5720000000000001</v>
      </c>
      <c r="L3" s="14">
        <v>15.815</v>
      </c>
      <c r="M3" s="14">
        <v>18.23</v>
      </c>
      <c r="N3" s="14">
        <v>18.260000000000002</v>
      </c>
      <c r="O3" s="14">
        <v>16.152000000000001</v>
      </c>
      <c r="P3" s="14">
        <v>17.824999999999999</v>
      </c>
      <c r="Q3" s="14">
        <v>18.13</v>
      </c>
      <c r="R3" s="14">
        <v>18.088000000000001</v>
      </c>
      <c r="S3" s="14">
        <v>16.254000000000001</v>
      </c>
      <c r="T3" s="14">
        <v>18.2</v>
      </c>
      <c r="U3" s="14">
        <v>17.808</v>
      </c>
      <c r="V3" s="14">
        <v>14.646000000000001</v>
      </c>
      <c r="W3" s="14">
        <v>13.286</v>
      </c>
      <c r="X3" s="14">
        <v>14.972</v>
      </c>
      <c r="Y3" s="14">
        <v>12.377000000000001</v>
      </c>
      <c r="Z3" s="14">
        <v>13.702999999999999</v>
      </c>
      <c r="AA3" s="14">
        <v>12.949</v>
      </c>
      <c r="AB3" s="14">
        <v>12.935</v>
      </c>
      <c r="AC3" s="14">
        <v>14.272</v>
      </c>
      <c r="AD3" s="14">
        <v>14.975</v>
      </c>
      <c r="AE3" s="14">
        <v>14.624000000000001</v>
      </c>
      <c r="AF3" s="14">
        <v>11.753</v>
      </c>
      <c r="AG3" s="14"/>
      <c r="AH3" s="14"/>
      <c r="AI3" s="14"/>
    </row>
    <row r="4" spans="1:40" s="7" customFormat="1" x14ac:dyDescent="0.25">
      <c r="A4" s="15" t="s">
        <v>17</v>
      </c>
      <c r="B4" s="18">
        <v>9</v>
      </c>
      <c r="C4" s="18">
        <v>24</v>
      </c>
      <c r="D4" s="18">
        <v>37</v>
      </c>
      <c r="E4" s="18">
        <v>98</v>
      </c>
      <c r="F4" s="18">
        <v>54</v>
      </c>
      <c r="G4" s="18">
        <v>84</v>
      </c>
      <c r="H4" s="18">
        <v>80</v>
      </c>
      <c r="I4" s="18">
        <v>64</v>
      </c>
      <c r="J4" s="18">
        <v>71</v>
      </c>
      <c r="K4" s="18">
        <v>7</v>
      </c>
      <c r="L4" s="18">
        <v>40</v>
      </c>
      <c r="M4" s="18">
        <v>54</v>
      </c>
      <c r="N4" s="18">
        <v>54</v>
      </c>
      <c r="O4" s="18">
        <v>35</v>
      </c>
      <c r="P4" s="18">
        <v>32</v>
      </c>
      <c r="Q4" s="18">
        <v>82</v>
      </c>
      <c r="R4" s="18">
        <v>51</v>
      </c>
      <c r="S4" s="18">
        <v>49</v>
      </c>
      <c r="T4" s="18">
        <v>52</v>
      </c>
      <c r="U4" s="18">
        <v>31</v>
      </c>
      <c r="V4" s="18">
        <v>83</v>
      </c>
      <c r="W4" s="7">
        <v>94</v>
      </c>
      <c r="X4" s="7">
        <v>80</v>
      </c>
      <c r="Y4" s="7">
        <v>84</v>
      </c>
      <c r="Z4" s="7">
        <v>85</v>
      </c>
      <c r="AA4" s="7">
        <v>86</v>
      </c>
      <c r="AB4" s="18">
        <v>32</v>
      </c>
      <c r="AC4" s="7">
        <v>73</v>
      </c>
      <c r="AD4" s="7">
        <v>58</v>
      </c>
      <c r="AE4" s="18">
        <v>69</v>
      </c>
      <c r="AF4" s="18">
        <v>26</v>
      </c>
      <c r="AG4" s="18"/>
      <c r="AH4" s="18"/>
      <c r="AI4" s="18">
        <f>SUM(C4:AG4)</f>
        <v>1769</v>
      </c>
      <c r="AJ4" s="16">
        <f>AVERAGE(C4:AG4)</f>
        <v>58.966666666666669</v>
      </c>
      <c r="AK4" s="17"/>
    </row>
    <row r="5" spans="1:40" x14ac:dyDescent="0.25">
      <c r="A5" s="13" t="s">
        <v>23</v>
      </c>
      <c r="B5" s="12">
        <f t="shared" ref="B5:AF5" si="0">B6+$B7</f>
        <v>99596</v>
      </c>
      <c r="C5" s="12">
        <f t="shared" si="0"/>
        <v>99620</v>
      </c>
      <c r="D5" s="12">
        <f t="shared" si="0"/>
        <v>99657</v>
      </c>
      <c r="E5" s="12">
        <f t="shared" si="0"/>
        <v>99755</v>
      </c>
      <c r="F5" s="12">
        <f t="shared" si="0"/>
        <v>99809</v>
      </c>
      <c r="G5" s="12">
        <f t="shared" si="0"/>
        <v>99893</v>
      </c>
      <c r="H5" s="12">
        <f t="shared" si="0"/>
        <v>99973</v>
      </c>
      <c r="I5" s="12">
        <f t="shared" si="0"/>
        <v>100037</v>
      </c>
      <c r="J5" s="12">
        <f t="shared" si="0"/>
        <v>100108</v>
      </c>
      <c r="K5" s="12">
        <f t="shared" si="0"/>
        <v>100115</v>
      </c>
      <c r="L5" s="12">
        <f t="shared" si="0"/>
        <v>100155</v>
      </c>
      <c r="M5" s="12">
        <f t="shared" si="0"/>
        <v>100209</v>
      </c>
      <c r="N5" s="12">
        <f t="shared" si="0"/>
        <v>100263</v>
      </c>
      <c r="O5" s="12">
        <f t="shared" si="0"/>
        <v>100298</v>
      </c>
      <c r="P5" s="12">
        <f t="shared" si="0"/>
        <v>100330</v>
      </c>
      <c r="Q5" s="12">
        <f t="shared" si="0"/>
        <v>100412</v>
      </c>
      <c r="R5" s="12">
        <f t="shared" si="0"/>
        <v>100463</v>
      </c>
      <c r="S5" s="12">
        <f t="shared" si="0"/>
        <v>100512</v>
      </c>
      <c r="T5" s="12">
        <f t="shared" si="0"/>
        <v>100564</v>
      </c>
      <c r="U5" s="12">
        <f t="shared" si="0"/>
        <v>100595</v>
      </c>
      <c r="V5" s="12">
        <f t="shared" si="0"/>
        <v>100678</v>
      </c>
      <c r="W5" s="12">
        <f t="shared" si="0"/>
        <v>100772</v>
      </c>
      <c r="X5" s="12">
        <f t="shared" si="0"/>
        <v>100852</v>
      </c>
      <c r="Y5" s="12">
        <f t="shared" si="0"/>
        <v>100936</v>
      </c>
      <c r="Z5" s="12">
        <f t="shared" si="0"/>
        <v>101021</v>
      </c>
      <c r="AA5" s="12">
        <f t="shared" si="0"/>
        <v>101107</v>
      </c>
      <c r="AB5" s="12">
        <f t="shared" si="0"/>
        <v>101139</v>
      </c>
      <c r="AC5" s="12">
        <f t="shared" si="0"/>
        <v>101212</v>
      </c>
      <c r="AD5" s="12">
        <f t="shared" si="0"/>
        <v>101270</v>
      </c>
      <c r="AE5" s="12">
        <f t="shared" si="0"/>
        <v>101339</v>
      </c>
      <c r="AF5" s="12">
        <f t="shared" si="0"/>
        <v>101365</v>
      </c>
      <c r="AG5" s="12"/>
      <c r="AI5" s="12">
        <f>MAX(C5:AG5)-B5</f>
        <v>1769</v>
      </c>
    </row>
    <row r="6" spans="1:40" x14ac:dyDescent="0.25">
      <c r="B6" s="12">
        <v>31234</v>
      </c>
      <c r="C6">
        <v>31258</v>
      </c>
      <c r="D6" s="12">
        <v>31295</v>
      </c>
      <c r="E6" s="12">
        <v>31393</v>
      </c>
      <c r="F6" s="12">
        <v>31447</v>
      </c>
      <c r="G6" s="12">
        <v>31531</v>
      </c>
      <c r="H6" s="12">
        <v>31611</v>
      </c>
      <c r="I6" s="12">
        <v>31675</v>
      </c>
      <c r="J6" s="12">
        <v>31746</v>
      </c>
      <c r="K6" s="12">
        <v>31753</v>
      </c>
      <c r="L6" s="12">
        <v>31793</v>
      </c>
      <c r="M6" s="12">
        <v>31847</v>
      </c>
      <c r="N6" s="12">
        <v>31901</v>
      </c>
      <c r="O6" s="12">
        <v>31936</v>
      </c>
      <c r="P6" s="12">
        <v>31968</v>
      </c>
      <c r="Q6" s="12">
        <v>32050</v>
      </c>
      <c r="R6" s="12">
        <v>32101</v>
      </c>
      <c r="S6" s="12">
        <v>32150</v>
      </c>
      <c r="T6" s="12">
        <v>32202</v>
      </c>
      <c r="U6" s="12">
        <v>32233</v>
      </c>
      <c r="V6" s="12">
        <v>32316</v>
      </c>
      <c r="W6" s="12">
        <v>32410</v>
      </c>
      <c r="X6" s="12">
        <v>32490</v>
      </c>
      <c r="Y6" s="12">
        <v>32574</v>
      </c>
      <c r="Z6" s="12">
        <v>32659</v>
      </c>
      <c r="AA6" s="12">
        <v>32745</v>
      </c>
      <c r="AB6" s="12">
        <v>32777</v>
      </c>
      <c r="AC6" s="12">
        <v>32850</v>
      </c>
      <c r="AD6" s="12">
        <v>32908</v>
      </c>
      <c r="AE6" s="12">
        <v>32977</v>
      </c>
      <c r="AF6" s="12">
        <v>33003</v>
      </c>
      <c r="AG6" s="12"/>
    </row>
    <row r="7" spans="1:40" x14ac:dyDescent="0.25">
      <c r="B7" s="12">
        <v>68362</v>
      </c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phoneticPr fontId="22" type="noConversion"/>
  <conditionalFormatting sqref="W2:AA2">
    <cfRule type="cellIs" dxfId="3293" priority="1" stopIfTrue="1" operator="greaterThan">
      <formula>70</formula>
    </cfRule>
    <cfRule type="cellIs" dxfId="3292" priority="2" stopIfTrue="1" operator="between">
      <formula>60</formula>
      <formula>70</formula>
    </cfRule>
    <cfRule type="cellIs" dxfId="3291" priority="3" stopIfTrue="1" operator="between">
      <formula>45</formula>
      <formula>60</formula>
    </cfRule>
  </conditionalFormatting>
  <conditionalFormatting sqref="AB4:AG4 B4:V4">
    <cfRule type="cellIs" dxfId="3290" priority="4" stopIfTrue="1" operator="greaterThan">
      <formula>100</formula>
    </cfRule>
    <cfRule type="cellIs" dxfId="3289" priority="5" stopIfTrue="1" operator="between">
      <formula>80</formula>
      <formula>100</formula>
    </cfRule>
    <cfRule type="cellIs" dxfId="3288" priority="6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workbookViewId="0"/>
  </sheetViews>
  <sheetFormatPr baseColWidth="10" defaultRowHeight="13.2" x14ac:dyDescent="0.25"/>
  <cols>
    <col min="1" max="1" width="23.5546875" style="13" customWidth="1"/>
    <col min="2" max="2" width="6.6640625" style="13" customWidth="1"/>
    <col min="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11.753</v>
      </c>
      <c r="C3" s="14">
        <v>17.366</v>
      </c>
      <c r="D3" s="14">
        <v>11.667</v>
      </c>
      <c r="E3" s="14">
        <v>18.122</v>
      </c>
      <c r="F3" s="14">
        <v>12.11</v>
      </c>
      <c r="G3" s="14">
        <v>12.544</v>
      </c>
      <c r="H3" s="14">
        <v>17.751000000000001</v>
      </c>
      <c r="I3" s="14">
        <v>16.619</v>
      </c>
      <c r="J3" s="14">
        <v>17.654</v>
      </c>
      <c r="K3" s="14">
        <v>14.404999999999999</v>
      </c>
      <c r="L3" s="14">
        <v>12.064</v>
      </c>
      <c r="M3" s="14">
        <v>11.928000000000001</v>
      </c>
      <c r="N3" s="14">
        <v>15.619</v>
      </c>
      <c r="O3" s="14">
        <v>11.622999999999999</v>
      </c>
      <c r="P3" s="14">
        <v>11.661</v>
      </c>
      <c r="Q3" s="14">
        <v>11.542999999999999</v>
      </c>
      <c r="R3" s="14">
        <v>11.627000000000001</v>
      </c>
      <c r="S3" s="14">
        <v>11.637</v>
      </c>
      <c r="T3" s="14">
        <v>11.206</v>
      </c>
      <c r="U3" s="14">
        <v>10.922000000000001</v>
      </c>
      <c r="V3" s="14">
        <v>14.045</v>
      </c>
      <c r="W3" s="14">
        <v>12.37</v>
      </c>
      <c r="X3" s="14">
        <v>17.585000000000001</v>
      </c>
      <c r="Y3" s="14">
        <v>12.202</v>
      </c>
      <c r="Z3" s="14">
        <v>12.52</v>
      </c>
      <c r="AA3" s="14">
        <v>11.523</v>
      </c>
      <c r="AB3" s="14">
        <v>11.638999999999999</v>
      </c>
      <c r="AC3" s="14">
        <v>11.143000000000001</v>
      </c>
      <c r="AD3" s="14">
        <v>13.646000000000001</v>
      </c>
      <c r="AE3" s="14">
        <v>4.1459999999999999</v>
      </c>
      <c r="AF3" s="14">
        <v>14.564</v>
      </c>
      <c r="AG3" s="14">
        <v>11.173999999999999</v>
      </c>
      <c r="AH3" s="14"/>
      <c r="AI3" s="14"/>
    </row>
    <row r="4" spans="1:40" s="7" customFormat="1" x14ac:dyDescent="0.25">
      <c r="A4" s="15" t="s">
        <v>17</v>
      </c>
      <c r="B4" s="18">
        <v>26</v>
      </c>
      <c r="C4" s="18">
        <v>57</v>
      </c>
      <c r="D4" s="18">
        <v>24</v>
      </c>
      <c r="E4" s="18">
        <v>42</v>
      </c>
      <c r="F4" s="18">
        <v>52</v>
      </c>
      <c r="G4" s="18">
        <v>86</v>
      </c>
      <c r="H4" s="18">
        <v>49</v>
      </c>
      <c r="I4" s="18">
        <v>74</v>
      </c>
      <c r="J4" s="18">
        <v>38</v>
      </c>
      <c r="K4" s="18">
        <v>44</v>
      </c>
      <c r="L4" s="18">
        <v>74</v>
      </c>
      <c r="M4" s="18">
        <v>79</v>
      </c>
      <c r="N4" s="18">
        <v>65</v>
      </c>
      <c r="O4" s="18">
        <v>76</v>
      </c>
      <c r="P4" s="18">
        <v>76</v>
      </c>
      <c r="Q4" s="18">
        <v>75</v>
      </c>
      <c r="R4" s="18">
        <v>74</v>
      </c>
      <c r="S4" s="18">
        <v>75</v>
      </c>
      <c r="T4" s="18">
        <v>71</v>
      </c>
      <c r="U4" s="18">
        <v>66</v>
      </c>
      <c r="V4" s="18">
        <v>27</v>
      </c>
      <c r="W4" s="7">
        <v>37</v>
      </c>
      <c r="X4" s="7">
        <v>30</v>
      </c>
      <c r="Y4" s="7">
        <v>11</v>
      </c>
      <c r="Z4" s="7">
        <v>63</v>
      </c>
      <c r="AA4" s="7">
        <v>68</v>
      </c>
      <c r="AB4" s="18">
        <v>61</v>
      </c>
      <c r="AC4" s="7">
        <v>18</v>
      </c>
      <c r="AD4" s="7">
        <v>55</v>
      </c>
      <c r="AE4" s="18">
        <v>7</v>
      </c>
      <c r="AF4" s="18">
        <v>30</v>
      </c>
      <c r="AG4" s="18">
        <v>67</v>
      </c>
      <c r="AH4" s="18"/>
      <c r="AI4" s="18">
        <f>SUM(C4:AG4)</f>
        <v>1671</v>
      </c>
      <c r="AJ4" s="16">
        <f>AVERAGE(C4:AG4)</f>
        <v>53.903225806451616</v>
      </c>
      <c r="AK4" s="17"/>
    </row>
    <row r="5" spans="1:40" x14ac:dyDescent="0.25">
      <c r="A5" s="13" t="s">
        <v>23</v>
      </c>
      <c r="B5" s="12">
        <f t="shared" ref="B5:Q5" si="0">B6+$B7</f>
        <v>101365</v>
      </c>
      <c r="C5" s="12">
        <f t="shared" si="0"/>
        <v>101422</v>
      </c>
      <c r="D5" s="12">
        <f t="shared" si="0"/>
        <v>101446</v>
      </c>
      <c r="E5" s="12">
        <f t="shared" si="0"/>
        <v>101488</v>
      </c>
      <c r="F5" s="12">
        <f t="shared" si="0"/>
        <v>101540</v>
      </c>
      <c r="G5" s="12">
        <f t="shared" si="0"/>
        <v>101626</v>
      </c>
      <c r="H5" s="12">
        <f t="shared" si="0"/>
        <v>101675</v>
      </c>
      <c r="I5" s="12">
        <f t="shared" si="0"/>
        <v>101749</v>
      </c>
      <c r="J5" s="12">
        <f t="shared" si="0"/>
        <v>101787</v>
      </c>
      <c r="K5" s="12">
        <f t="shared" si="0"/>
        <v>101831</v>
      </c>
      <c r="L5" s="12">
        <f t="shared" si="0"/>
        <v>101905</v>
      </c>
      <c r="M5" s="12">
        <f t="shared" si="0"/>
        <v>101984</v>
      </c>
      <c r="N5" s="12">
        <f t="shared" si="0"/>
        <v>102049</v>
      </c>
      <c r="O5" s="12">
        <f t="shared" si="0"/>
        <v>102125</v>
      </c>
      <c r="P5" s="12">
        <f t="shared" si="0"/>
        <v>102201</v>
      </c>
      <c r="Q5" s="12">
        <f t="shared" si="0"/>
        <v>102276</v>
      </c>
      <c r="R5" s="12">
        <f t="shared" ref="R5:AG5" si="1">R6+$B7</f>
        <v>102350</v>
      </c>
      <c r="S5" s="12">
        <f t="shared" si="1"/>
        <v>102425</v>
      </c>
      <c r="T5" s="12">
        <f t="shared" si="1"/>
        <v>102496</v>
      </c>
      <c r="U5" s="12">
        <f t="shared" si="1"/>
        <v>102562</v>
      </c>
      <c r="V5" s="12">
        <f t="shared" si="1"/>
        <v>102589</v>
      </c>
      <c r="W5" s="12">
        <f t="shared" si="1"/>
        <v>102626</v>
      </c>
      <c r="X5" s="12">
        <f t="shared" si="1"/>
        <v>102656</v>
      </c>
      <c r="Y5" s="12">
        <f t="shared" si="1"/>
        <v>102667</v>
      </c>
      <c r="Z5" s="12">
        <f t="shared" si="1"/>
        <v>102730</v>
      </c>
      <c r="AA5" s="12">
        <f t="shared" si="1"/>
        <v>102798</v>
      </c>
      <c r="AB5" s="12">
        <f t="shared" si="1"/>
        <v>102859</v>
      </c>
      <c r="AC5" s="12">
        <f t="shared" si="1"/>
        <v>102877</v>
      </c>
      <c r="AD5" s="12">
        <f t="shared" si="1"/>
        <v>102932</v>
      </c>
      <c r="AE5" s="12">
        <f t="shared" si="1"/>
        <v>102939</v>
      </c>
      <c r="AF5" s="12">
        <f t="shared" si="1"/>
        <v>102969</v>
      </c>
      <c r="AG5" s="12">
        <f t="shared" si="1"/>
        <v>103036</v>
      </c>
      <c r="AI5" s="12">
        <f>MAX(C5:AG5)-B5</f>
        <v>1671</v>
      </c>
    </row>
    <row r="6" spans="1:40" x14ac:dyDescent="0.25">
      <c r="B6" s="12">
        <v>33003</v>
      </c>
      <c r="C6">
        <v>33060</v>
      </c>
      <c r="D6" s="12">
        <v>33084</v>
      </c>
      <c r="E6" s="12">
        <v>33126</v>
      </c>
      <c r="F6" s="12">
        <v>33178</v>
      </c>
      <c r="G6" s="12">
        <v>33264</v>
      </c>
      <c r="H6" s="12">
        <v>33313</v>
      </c>
      <c r="I6" s="12">
        <v>33387</v>
      </c>
      <c r="J6" s="12">
        <v>33425</v>
      </c>
      <c r="K6" s="12">
        <v>33469</v>
      </c>
      <c r="L6" s="12">
        <v>33543</v>
      </c>
      <c r="M6" s="12">
        <v>33622</v>
      </c>
      <c r="N6" s="12">
        <v>33687</v>
      </c>
      <c r="O6" s="12">
        <v>33763</v>
      </c>
      <c r="P6" s="12">
        <v>33839</v>
      </c>
      <c r="Q6" s="12">
        <v>33914</v>
      </c>
      <c r="R6" s="12">
        <v>33988</v>
      </c>
      <c r="S6" s="12">
        <v>34063</v>
      </c>
      <c r="T6" s="12">
        <v>34134</v>
      </c>
      <c r="U6" s="12">
        <v>34200</v>
      </c>
      <c r="V6" s="12">
        <v>34227</v>
      </c>
      <c r="W6" s="12">
        <v>34264</v>
      </c>
      <c r="X6" s="12">
        <v>34294</v>
      </c>
      <c r="Y6" s="12">
        <v>34305</v>
      </c>
      <c r="Z6" s="12">
        <v>34368</v>
      </c>
      <c r="AA6" s="12">
        <v>34436</v>
      </c>
      <c r="AB6" s="12">
        <v>34497</v>
      </c>
      <c r="AC6" s="12">
        <v>34515</v>
      </c>
      <c r="AD6" s="12">
        <v>34570</v>
      </c>
      <c r="AE6" s="12">
        <v>34577</v>
      </c>
      <c r="AF6" s="12">
        <v>34607</v>
      </c>
      <c r="AG6" s="12">
        <v>34674</v>
      </c>
    </row>
    <row r="7" spans="1:40" x14ac:dyDescent="0.25">
      <c r="B7" s="12">
        <v>68362</v>
      </c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phoneticPr fontId="22" type="noConversion"/>
  <conditionalFormatting sqref="W2:AA2">
    <cfRule type="cellIs" dxfId="3287" priority="1" stopIfTrue="1" operator="greaterThan">
      <formula>70</formula>
    </cfRule>
    <cfRule type="cellIs" dxfId="3286" priority="2" stopIfTrue="1" operator="between">
      <formula>60</formula>
      <formula>70</formula>
    </cfRule>
    <cfRule type="cellIs" dxfId="3285" priority="3" stopIfTrue="1" operator="between">
      <formula>45</formula>
      <formula>60</formula>
    </cfRule>
  </conditionalFormatting>
  <conditionalFormatting sqref="AB4:AG4 B4:V4">
    <cfRule type="cellIs" dxfId="3284" priority="4" stopIfTrue="1" operator="greaterThan">
      <formula>100</formula>
    </cfRule>
    <cfRule type="cellIs" dxfId="3283" priority="5" stopIfTrue="1" operator="between">
      <formula>80</formula>
      <formula>100</formula>
    </cfRule>
    <cfRule type="cellIs" dxfId="3282" priority="6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workbookViewId="0"/>
  </sheetViews>
  <sheetFormatPr baseColWidth="10" defaultRowHeight="13.2" x14ac:dyDescent="0.25"/>
  <cols>
    <col min="1" max="1" width="23.5546875" style="13" customWidth="1"/>
    <col min="2" max="2" width="6.6640625" style="13" customWidth="1"/>
    <col min="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11.173999999999999</v>
      </c>
      <c r="C3" s="14">
        <v>11.465</v>
      </c>
      <c r="D3" s="14">
        <v>11.723000000000001</v>
      </c>
      <c r="E3" s="14">
        <v>10.510999999999999</v>
      </c>
      <c r="F3" s="14">
        <v>12.707000000000001</v>
      </c>
      <c r="G3" s="14">
        <v>0.92700000000000005</v>
      </c>
      <c r="H3" s="14">
        <v>9.1590000000000007</v>
      </c>
      <c r="I3" s="14">
        <v>2.8490000000000002</v>
      </c>
      <c r="J3" s="14">
        <v>3.448</v>
      </c>
      <c r="K3" s="14">
        <v>2.8</v>
      </c>
      <c r="L3" s="14">
        <v>3.5070000000000001</v>
      </c>
      <c r="M3" s="14">
        <v>2.64</v>
      </c>
      <c r="N3" s="14">
        <v>14.122999999999999</v>
      </c>
      <c r="O3" s="14">
        <v>7.2050000000000001</v>
      </c>
      <c r="P3" s="14">
        <v>12.744999999999999</v>
      </c>
      <c r="Q3" s="14">
        <v>10.494</v>
      </c>
      <c r="R3" s="14">
        <v>2.5059999999999998</v>
      </c>
      <c r="S3" s="14">
        <v>10.521000000000001</v>
      </c>
      <c r="T3" s="14">
        <v>1.7270000000000001</v>
      </c>
      <c r="U3" s="14">
        <v>13.36</v>
      </c>
      <c r="V3" s="14">
        <v>13.8</v>
      </c>
      <c r="W3" s="14">
        <v>12.791</v>
      </c>
      <c r="X3" s="14">
        <v>10.16</v>
      </c>
      <c r="Y3" s="14">
        <v>11.409000000000001</v>
      </c>
      <c r="Z3" s="14">
        <v>10.781000000000001</v>
      </c>
      <c r="AA3" s="14">
        <v>9.6920000000000002</v>
      </c>
      <c r="AB3" s="14">
        <v>7.8879999999999999</v>
      </c>
      <c r="AC3" s="14">
        <v>11.115</v>
      </c>
      <c r="AD3" s="14">
        <v>4.17</v>
      </c>
      <c r="AE3" s="14">
        <v>10.478999999999999</v>
      </c>
      <c r="AF3" s="14">
        <v>0</v>
      </c>
      <c r="AG3" s="14"/>
      <c r="AH3" s="14"/>
      <c r="AI3" s="14"/>
    </row>
    <row r="4" spans="1:40" s="7" customFormat="1" x14ac:dyDescent="0.25">
      <c r="A4" s="15" t="s">
        <v>17</v>
      </c>
      <c r="B4" s="18">
        <v>67</v>
      </c>
      <c r="C4" s="18">
        <v>59</v>
      </c>
      <c r="D4" s="18">
        <v>35</v>
      </c>
      <c r="E4" s="18">
        <v>61</v>
      </c>
      <c r="F4" s="18">
        <v>33</v>
      </c>
      <c r="G4" s="18">
        <v>2</v>
      </c>
      <c r="H4" s="18">
        <v>15</v>
      </c>
      <c r="I4" s="18">
        <v>8</v>
      </c>
      <c r="J4" s="18">
        <v>12</v>
      </c>
      <c r="K4" s="18">
        <v>9</v>
      </c>
      <c r="L4" s="18">
        <v>8</v>
      </c>
      <c r="M4" s="18">
        <v>7</v>
      </c>
      <c r="N4" s="18">
        <v>16</v>
      </c>
      <c r="O4" s="18">
        <v>7</v>
      </c>
      <c r="P4" s="18">
        <v>58</v>
      </c>
      <c r="Q4" s="18">
        <v>58</v>
      </c>
      <c r="R4" s="18">
        <v>8</v>
      </c>
      <c r="S4" s="18">
        <v>43</v>
      </c>
      <c r="T4" s="18">
        <v>6</v>
      </c>
      <c r="U4" s="18">
        <v>13</v>
      </c>
      <c r="V4" s="18">
        <v>32</v>
      </c>
      <c r="W4" s="7">
        <v>34</v>
      </c>
      <c r="X4" s="7">
        <v>55</v>
      </c>
      <c r="Y4" s="7">
        <v>26</v>
      </c>
      <c r="Z4" s="7">
        <v>37</v>
      </c>
      <c r="AA4" s="7">
        <v>5</v>
      </c>
      <c r="AB4" s="18">
        <v>12</v>
      </c>
      <c r="AC4" s="7">
        <v>49</v>
      </c>
      <c r="AD4" s="7">
        <v>15</v>
      </c>
      <c r="AE4" s="18">
        <v>12</v>
      </c>
      <c r="AF4" s="18">
        <v>0</v>
      </c>
      <c r="AG4" s="18"/>
      <c r="AH4" s="18"/>
      <c r="AI4" s="18">
        <f>SUM(C4:AG4)</f>
        <v>735</v>
      </c>
      <c r="AJ4" s="16">
        <f>AVERAGE(C4:AG4)</f>
        <v>24.5</v>
      </c>
      <c r="AK4" s="17"/>
    </row>
    <row r="5" spans="1:40" x14ac:dyDescent="0.25">
      <c r="A5" s="13" t="s">
        <v>23</v>
      </c>
      <c r="B5" s="12">
        <f t="shared" ref="B5:Y5" si="0">B6+$B7</f>
        <v>103036</v>
      </c>
      <c r="C5" s="12">
        <f t="shared" si="0"/>
        <v>103095</v>
      </c>
      <c r="D5" s="12">
        <f t="shared" si="0"/>
        <v>103130</v>
      </c>
      <c r="E5" s="12">
        <f t="shared" si="0"/>
        <v>103191</v>
      </c>
      <c r="F5" s="12">
        <f t="shared" si="0"/>
        <v>103224</v>
      </c>
      <c r="G5" s="12">
        <f t="shared" si="0"/>
        <v>103226</v>
      </c>
      <c r="H5" s="12">
        <f t="shared" si="0"/>
        <v>103241</v>
      </c>
      <c r="I5" s="12">
        <f t="shared" si="0"/>
        <v>103249</v>
      </c>
      <c r="J5" s="12">
        <f t="shared" si="0"/>
        <v>103261</v>
      </c>
      <c r="K5" s="12">
        <f t="shared" si="0"/>
        <v>103270</v>
      </c>
      <c r="L5" s="12">
        <f t="shared" si="0"/>
        <v>103278</v>
      </c>
      <c r="M5" s="12">
        <f t="shared" si="0"/>
        <v>103285</v>
      </c>
      <c r="N5" s="12">
        <f t="shared" si="0"/>
        <v>103301</v>
      </c>
      <c r="O5" s="12">
        <f t="shared" si="0"/>
        <v>103308</v>
      </c>
      <c r="P5" s="12">
        <f t="shared" si="0"/>
        <v>103366</v>
      </c>
      <c r="Q5" s="12">
        <f t="shared" si="0"/>
        <v>103424</v>
      </c>
      <c r="R5" s="12">
        <f t="shared" si="0"/>
        <v>103432</v>
      </c>
      <c r="S5" s="12">
        <f t="shared" si="0"/>
        <v>103475</v>
      </c>
      <c r="T5" s="12">
        <f t="shared" si="0"/>
        <v>103481</v>
      </c>
      <c r="U5" s="12">
        <f t="shared" si="0"/>
        <v>103494</v>
      </c>
      <c r="V5" s="12">
        <f t="shared" si="0"/>
        <v>103526</v>
      </c>
      <c r="W5" s="12">
        <f t="shared" si="0"/>
        <v>103560</v>
      </c>
      <c r="X5" s="12">
        <f t="shared" si="0"/>
        <v>103615</v>
      </c>
      <c r="Y5" s="12">
        <f t="shared" si="0"/>
        <v>103641</v>
      </c>
      <c r="Z5" s="12">
        <f t="shared" ref="Z5:AF5" si="1">Z6+$B7</f>
        <v>103678</v>
      </c>
      <c r="AA5" s="12">
        <f t="shared" si="1"/>
        <v>103683</v>
      </c>
      <c r="AB5" s="12">
        <f t="shared" si="1"/>
        <v>103695</v>
      </c>
      <c r="AC5" s="12">
        <f t="shared" si="1"/>
        <v>103744</v>
      </c>
      <c r="AD5" s="12">
        <f t="shared" si="1"/>
        <v>103759</v>
      </c>
      <c r="AE5" s="12">
        <f t="shared" si="1"/>
        <v>103771</v>
      </c>
      <c r="AF5" s="12">
        <f t="shared" si="1"/>
        <v>103771</v>
      </c>
      <c r="AG5" s="12"/>
      <c r="AI5" s="12">
        <f>MAX(C5:AG5)-B5</f>
        <v>735</v>
      </c>
    </row>
    <row r="6" spans="1:40" x14ac:dyDescent="0.25">
      <c r="B6" s="12">
        <v>34674</v>
      </c>
      <c r="C6">
        <v>34733</v>
      </c>
      <c r="D6" s="12">
        <v>34768</v>
      </c>
      <c r="E6" s="12">
        <v>34829</v>
      </c>
      <c r="F6" s="12">
        <v>34862</v>
      </c>
      <c r="G6" s="12">
        <v>34864</v>
      </c>
      <c r="H6" s="12">
        <v>34879</v>
      </c>
      <c r="I6" s="12">
        <v>34887</v>
      </c>
      <c r="J6" s="12">
        <v>34899</v>
      </c>
      <c r="K6" s="12">
        <v>34908</v>
      </c>
      <c r="L6" s="12">
        <v>34916</v>
      </c>
      <c r="M6" s="12">
        <v>34923</v>
      </c>
      <c r="N6" s="12">
        <v>34939</v>
      </c>
      <c r="O6" s="12">
        <v>34946</v>
      </c>
      <c r="P6" s="12">
        <v>35004</v>
      </c>
      <c r="Q6" s="12">
        <v>35062</v>
      </c>
      <c r="R6" s="12">
        <v>35070</v>
      </c>
      <c r="S6" s="12">
        <v>35113</v>
      </c>
      <c r="T6" s="12">
        <v>35119</v>
      </c>
      <c r="U6" s="12">
        <v>35132</v>
      </c>
      <c r="V6" s="12">
        <v>35164</v>
      </c>
      <c r="W6" s="12">
        <v>35198</v>
      </c>
      <c r="X6" s="12">
        <v>35253</v>
      </c>
      <c r="Y6" s="12">
        <v>35279</v>
      </c>
      <c r="Z6" s="12">
        <v>35316</v>
      </c>
      <c r="AA6" s="12">
        <v>35321</v>
      </c>
      <c r="AB6" s="12">
        <v>35333</v>
      </c>
      <c r="AC6" s="12">
        <v>35382</v>
      </c>
      <c r="AD6" s="12">
        <v>35397</v>
      </c>
      <c r="AE6" s="12">
        <v>35409</v>
      </c>
      <c r="AF6" s="12">
        <v>35409</v>
      </c>
      <c r="AG6" s="12"/>
    </row>
    <row r="7" spans="1:40" x14ac:dyDescent="0.25">
      <c r="B7" s="12">
        <v>68362</v>
      </c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phoneticPr fontId="22" type="noConversion"/>
  <conditionalFormatting sqref="W2:AA2">
    <cfRule type="cellIs" dxfId="3281" priority="1" stopIfTrue="1" operator="greaterThan">
      <formula>70</formula>
    </cfRule>
    <cfRule type="cellIs" dxfId="3280" priority="2" stopIfTrue="1" operator="between">
      <formula>60</formula>
      <formula>70</formula>
    </cfRule>
    <cfRule type="cellIs" dxfId="3279" priority="3" stopIfTrue="1" operator="between">
      <formula>45</formula>
      <formula>60</formula>
    </cfRule>
  </conditionalFormatting>
  <conditionalFormatting sqref="AB4:AG4 B4:V4">
    <cfRule type="cellIs" dxfId="3278" priority="4" stopIfTrue="1" operator="greaterThan">
      <formula>100</formula>
    </cfRule>
    <cfRule type="cellIs" dxfId="3277" priority="5" stopIfTrue="1" operator="between">
      <formula>80</formula>
      <formula>100</formula>
    </cfRule>
    <cfRule type="cellIs" dxfId="3276" priority="6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workbookViewId="0"/>
  </sheetViews>
  <sheetFormatPr baseColWidth="10" defaultRowHeight="13.2" x14ac:dyDescent="0.25"/>
  <cols>
    <col min="1" max="1" width="23.5546875" style="13" customWidth="1"/>
    <col min="2" max="2" width="7" style="13" bestFit="1" customWidth="1"/>
    <col min="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0</v>
      </c>
      <c r="C3" s="14">
        <v>0.08</v>
      </c>
      <c r="D3" s="14">
        <v>7.0999999999999994E-2</v>
      </c>
      <c r="E3" s="14">
        <v>0.26500000000000001</v>
      </c>
      <c r="F3" s="14">
        <v>0</v>
      </c>
      <c r="G3" s="14">
        <v>3.0019999999999998</v>
      </c>
      <c r="H3" s="14">
        <v>1.8169999999999999</v>
      </c>
      <c r="I3" s="14">
        <v>1.825</v>
      </c>
      <c r="J3" s="14">
        <v>9.5419999999999998</v>
      </c>
      <c r="K3" s="14">
        <v>0</v>
      </c>
      <c r="L3" s="14">
        <v>0</v>
      </c>
      <c r="M3" s="14">
        <v>0</v>
      </c>
      <c r="N3" s="14">
        <v>2.2770000000000001</v>
      </c>
      <c r="O3" s="14">
        <v>10.007</v>
      </c>
      <c r="P3" s="14">
        <v>1.4910000000000001</v>
      </c>
      <c r="Q3" s="14">
        <v>12.615</v>
      </c>
      <c r="R3" s="14">
        <v>0.95599999999999996</v>
      </c>
      <c r="S3" s="14">
        <v>6.8029999999999999</v>
      </c>
      <c r="T3" s="14">
        <v>0</v>
      </c>
      <c r="U3" s="14">
        <v>2.8000000000000001E-2</v>
      </c>
      <c r="V3" s="14">
        <v>3.415</v>
      </c>
      <c r="W3" s="14">
        <v>9.1349999999999998</v>
      </c>
      <c r="X3" s="14">
        <v>4.3109999999999999</v>
      </c>
      <c r="Y3" s="14">
        <v>4.07</v>
      </c>
      <c r="Z3" s="14">
        <v>1.67</v>
      </c>
      <c r="AA3" s="14">
        <v>2.093</v>
      </c>
      <c r="AB3" s="14">
        <v>7.641</v>
      </c>
      <c r="AC3" s="14">
        <v>1.075</v>
      </c>
      <c r="AD3" s="14">
        <v>13.66</v>
      </c>
      <c r="AE3" s="14">
        <v>8.6890000000000001</v>
      </c>
      <c r="AF3" s="14">
        <v>1.302</v>
      </c>
      <c r="AG3" s="14">
        <v>10.295999999999999</v>
      </c>
      <c r="AH3" s="14"/>
      <c r="AI3" s="14"/>
    </row>
    <row r="4" spans="1:40" s="7" customFormat="1" x14ac:dyDescent="0.25">
      <c r="A4" s="15" t="s">
        <v>17</v>
      </c>
      <c r="B4" s="18">
        <v>0</v>
      </c>
      <c r="C4" s="18">
        <v>0</v>
      </c>
      <c r="D4" s="18">
        <v>0</v>
      </c>
      <c r="E4" s="18">
        <v>0</v>
      </c>
      <c r="F4" s="18">
        <v>0</v>
      </c>
      <c r="G4" s="18">
        <v>8</v>
      </c>
      <c r="H4" s="18">
        <v>6</v>
      </c>
      <c r="I4" s="18">
        <v>6</v>
      </c>
      <c r="J4" s="18">
        <v>9</v>
      </c>
      <c r="K4" s="18">
        <v>0</v>
      </c>
      <c r="L4" s="18">
        <v>0</v>
      </c>
      <c r="M4" s="18">
        <v>0</v>
      </c>
      <c r="N4" s="18">
        <v>4</v>
      </c>
      <c r="O4" s="18">
        <v>25</v>
      </c>
      <c r="P4" s="18">
        <v>2</v>
      </c>
      <c r="Q4" s="18">
        <v>40</v>
      </c>
      <c r="R4" s="18">
        <v>1</v>
      </c>
      <c r="S4" s="18">
        <v>11</v>
      </c>
      <c r="T4" s="18">
        <v>0</v>
      </c>
      <c r="U4" s="18">
        <v>0</v>
      </c>
      <c r="V4" s="18">
        <v>6</v>
      </c>
      <c r="W4" s="7">
        <v>34</v>
      </c>
      <c r="X4" s="7">
        <v>8</v>
      </c>
      <c r="Y4" s="7">
        <v>10</v>
      </c>
      <c r="Z4" s="7">
        <v>6</v>
      </c>
      <c r="AA4" s="7">
        <v>6</v>
      </c>
      <c r="AB4" s="18">
        <v>9</v>
      </c>
      <c r="AC4" s="7">
        <v>2</v>
      </c>
      <c r="AD4" s="7">
        <v>29</v>
      </c>
      <c r="AE4" s="18">
        <v>22</v>
      </c>
      <c r="AF4" s="18">
        <v>3</v>
      </c>
      <c r="AG4" s="18">
        <v>44</v>
      </c>
      <c r="AH4" s="18"/>
      <c r="AI4" s="18">
        <f>SUM(C4:AG4)</f>
        <v>291</v>
      </c>
      <c r="AJ4" s="16">
        <f>AVERAGE(C4:AG4)</f>
        <v>9.387096774193548</v>
      </c>
      <c r="AK4" s="17"/>
    </row>
    <row r="5" spans="1:40" x14ac:dyDescent="0.25">
      <c r="A5" s="13" t="s">
        <v>23</v>
      </c>
      <c r="B5" s="12">
        <f t="shared" ref="B5:J5" si="0">B6+$B7</f>
        <v>103771</v>
      </c>
      <c r="C5" s="12">
        <f t="shared" si="0"/>
        <v>103771</v>
      </c>
      <c r="D5" s="12">
        <f t="shared" si="0"/>
        <v>103771</v>
      </c>
      <c r="E5" s="12">
        <f t="shared" si="0"/>
        <v>103771</v>
      </c>
      <c r="F5" s="12">
        <f t="shared" si="0"/>
        <v>103771</v>
      </c>
      <c r="G5" s="12">
        <f t="shared" si="0"/>
        <v>103779</v>
      </c>
      <c r="H5" s="12">
        <f t="shared" si="0"/>
        <v>103785</v>
      </c>
      <c r="I5" s="12">
        <f t="shared" si="0"/>
        <v>103791</v>
      </c>
      <c r="J5" s="12">
        <f t="shared" si="0"/>
        <v>103800</v>
      </c>
      <c r="K5" s="12">
        <f t="shared" ref="K5:S5" si="1">K6+$B7</f>
        <v>103800</v>
      </c>
      <c r="L5" s="12">
        <f t="shared" si="1"/>
        <v>103800</v>
      </c>
      <c r="M5" s="12">
        <f t="shared" si="1"/>
        <v>103800</v>
      </c>
      <c r="N5" s="12">
        <f t="shared" si="1"/>
        <v>103804</v>
      </c>
      <c r="O5" s="12">
        <f t="shared" si="1"/>
        <v>103829</v>
      </c>
      <c r="P5" s="12">
        <f t="shared" si="1"/>
        <v>103831</v>
      </c>
      <c r="Q5" s="12">
        <f t="shared" si="1"/>
        <v>103871</v>
      </c>
      <c r="R5" s="12">
        <f t="shared" si="1"/>
        <v>103872</v>
      </c>
      <c r="S5" s="12">
        <f t="shared" si="1"/>
        <v>103883</v>
      </c>
      <c r="T5" s="12">
        <f t="shared" ref="T5:AG5" si="2">T6+$B7</f>
        <v>103883</v>
      </c>
      <c r="U5" s="12">
        <f t="shared" si="2"/>
        <v>103883</v>
      </c>
      <c r="V5" s="12">
        <f t="shared" si="2"/>
        <v>103889</v>
      </c>
      <c r="W5" s="12">
        <f t="shared" si="2"/>
        <v>103923</v>
      </c>
      <c r="X5" s="12">
        <f t="shared" si="2"/>
        <v>103931</v>
      </c>
      <c r="Y5" s="12">
        <f t="shared" si="2"/>
        <v>103941</v>
      </c>
      <c r="Z5" s="12">
        <f t="shared" si="2"/>
        <v>103947</v>
      </c>
      <c r="AA5" s="12">
        <f t="shared" si="2"/>
        <v>103953</v>
      </c>
      <c r="AB5" s="12">
        <f t="shared" si="2"/>
        <v>103962</v>
      </c>
      <c r="AC5" s="12">
        <f t="shared" si="2"/>
        <v>103964</v>
      </c>
      <c r="AD5" s="12">
        <f t="shared" si="2"/>
        <v>103993</v>
      </c>
      <c r="AE5" s="12">
        <f t="shared" si="2"/>
        <v>104015</v>
      </c>
      <c r="AF5" s="12">
        <f t="shared" si="2"/>
        <v>104018</v>
      </c>
      <c r="AG5" s="12">
        <f t="shared" si="2"/>
        <v>104062</v>
      </c>
      <c r="AI5" s="12">
        <f>MAX(C5:AG5)-B5</f>
        <v>291</v>
      </c>
    </row>
    <row r="6" spans="1:40" x14ac:dyDescent="0.25">
      <c r="B6" s="12">
        <v>35409</v>
      </c>
      <c r="C6">
        <v>35409</v>
      </c>
      <c r="D6">
        <v>35409</v>
      </c>
      <c r="E6">
        <v>35409</v>
      </c>
      <c r="F6">
        <v>35409</v>
      </c>
      <c r="G6" s="12">
        <v>35417</v>
      </c>
      <c r="H6" s="12">
        <v>35423</v>
      </c>
      <c r="I6" s="12">
        <v>35429</v>
      </c>
      <c r="J6" s="12">
        <v>35438</v>
      </c>
      <c r="K6" s="12">
        <v>35438</v>
      </c>
      <c r="L6" s="12">
        <v>35438</v>
      </c>
      <c r="M6" s="12">
        <v>35438</v>
      </c>
      <c r="N6" s="12">
        <v>35442</v>
      </c>
      <c r="O6" s="12">
        <v>35467</v>
      </c>
      <c r="P6" s="12">
        <v>35469</v>
      </c>
      <c r="Q6" s="12">
        <v>35509</v>
      </c>
      <c r="R6" s="12">
        <v>35510</v>
      </c>
      <c r="S6" s="12">
        <v>35521</v>
      </c>
      <c r="T6" s="12">
        <v>35521</v>
      </c>
      <c r="U6" s="12">
        <v>35521</v>
      </c>
      <c r="V6" s="12">
        <v>35527</v>
      </c>
      <c r="W6" s="12">
        <v>35561</v>
      </c>
      <c r="X6" s="12">
        <v>35569</v>
      </c>
      <c r="Y6" s="12">
        <v>35579</v>
      </c>
      <c r="Z6" s="12">
        <v>35585</v>
      </c>
      <c r="AA6" s="12">
        <v>35591</v>
      </c>
      <c r="AB6" s="12">
        <v>35600</v>
      </c>
      <c r="AC6" s="12">
        <v>35602</v>
      </c>
      <c r="AD6" s="12">
        <v>35631</v>
      </c>
      <c r="AE6" s="12">
        <v>35653</v>
      </c>
      <c r="AF6" s="12">
        <v>35656</v>
      </c>
      <c r="AG6" s="12">
        <v>35700</v>
      </c>
    </row>
    <row r="7" spans="1:40" x14ac:dyDescent="0.25">
      <c r="B7" s="12">
        <v>68362</v>
      </c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phoneticPr fontId="22" type="noConversion"/>
  <conditionalFormatting sqref="W2:AA2">
    <cfRule type="cellIs" dxfId="3275" priority="1" stopIfTrue="1" operator="greaterThan">
      <formula>70</formula>
    </cfRule>
    <cfRule type="cellIs" dxfId="3274" priority="2" stopIfTrue="1" operator="between">
      <formula>60</formula>
      <formula>70</formula>
    </cfRule>
    <cfRule type="cellIs" dxfId="3273" priority="3" stopIfTrue="1" operator="between">
      <formula>45</formula>
      <formula>60</formula>
    </cfRule>
  </conditionalFormatting>
  <conditionalFormatting sqref="AB4:AG4 B4:V4">
    <cfRule type="cellIs" dxfId="3272" priority="4" stopIfTrue="1" operator="greaterThan">
      <formula>100</formula>
    </cfRule>
    <cfRule type="cellIs" dxfId="3271" priority="5" stopIfTrue="1" operator="between">
      <formula>80</formula>
      <formula>100</formula>
    </cfRule>
    <cfRule type="cellIs" dxfId="3270" priority="6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workbookViewId="0"/>
  </sheetViews>
  <sheetFormatPr baseColWidth="10" defaultRowHeight="13.2" x14ac:dyDescent="0.25"/>
  <cols>
    <col min="1" max="1" width="23.5546875" style="13" customWidth="1"/>
    <col min="2" max="2" width="6.6640625" style="13" customWidth="1"/>
    <col min="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10.295999999999999</v>
      </c>
      <c r="C3" s="14">
        <v>9.7439999999999998</v>
      </c>
      <c r="D3" s="14">
        <v>12.33</v>
      </c>
      <c r="E3" s="14">
        <v>12.688000000000001</v>
      </c>
      <c r="F3" s="14">
        <v>4.0579999999999998</v>
      </c>
      <c r="G3" s="14">
        <v>13.516</v>
      </c>
      <c r="H3" s="14">
        <v>10.101000000000001</v>
      </c>
      <c r="I3" s="14">
        <v>2.8149999999999999</v>
      </c>
      <c r="J3" s="14">
        <v>10.603999999999999</v>
      </c>
      <c r="K3" s="14">
        <v>10.186</v>
      </c>
      <c r="L3" s="14">
        <v>11.23</v>
      </c>
      <c r="M3" s="14">
        <v>4.8330000000000002</v>
      </c>
      <c r="N3" s="14">
        <v>2.492</v>
      </c>
      <c r="O3" s="14">
        <v>9.5730000000000004</v>
      </c>
      <c r="P3" s="14">
        <v>2.9220000000000002</v>
      </c>
      <c r="Q3" s="14">
        <v>11.2</v>
      </c>
      <c r="R3" s="14">
        <v>14.763</v>
      </c>
      <c r="S3" s="14">
        <v>15.036</v>
      </c>
      <c r="T3" s="14">
        <v>5.2140000000000004</v>
      </c>
      <c r="U3" s="14">
        <v>13.252000000000001</v>
      </c>
      <c r="V3" s="14">
        <v>6.5019999999999998</v>
      </c>
      <c r="W3" s="14">
        <v>1.522</v>
      </c>
      <c r="X3" s="14">
        <v>2.2320000000000002</v>
      </c>
      <c r="Y3" s="14">
        <v>3.8490000000000002</v>
      </c>
      <c r="Z3" s="14">
        <v>10.59</v>
      </c>
      <c r="AA3" s="14">
        <v>10.516</v>
      </c>
      <c r="AB3" s="14">
        <v>8.8070000000000004</v>
      </c>
      <c r="AC3" s="14">
        <v>7.2089999999999996</v>
      </c>
      <c r="AD3" s="14">
        <v>13.587</v>
      </c>
      <c r="AE3" s="14">
        <v>10.865</v>
      </c>
      <c r="AF3" s="14">
        <v>14.102</v>
      </c>
      <c r="AG3" s="14">
        <v>14.46</v>
      </c>
      <c r="AH3" s="14"/>
      <c r="AI3" s="14"/>
    </row>
    <row r="4" spans="1:40" s="7" customFormat="1" x14ac:dyDescent="0.25">
      <c r="A4" s="15" t="s">
        <v>17</v>
      </c>
      <c r="B4" s="18">
        <v>44</v>
      </c>
      <c r="C4" s="18">
        <v>36</v>
      </c>
      <c r="D4" s="18">
        <v>15</v>
      </c>
      <c r="E4" s="18">
        <v>4</v>
      </c>
      <c r="F4" s="18">
        <v>4</v>
      </c>
      <c r="G4" s="18">
        <v>22</v>
      </c>
      <c r="H4" s="18">
        <v>32</v>
      </c>
      <c r="I4" s="18">
        <v>7</v>
      </c>
      <c r="J4" s="18">
        <v>12</v>
      </c>
      <c r="K4" s="18">
        <v>18</v>
      </c>
      <c r="L4" s="18">
        <v>24</v>
      </c>
      <c r="M4" s="18">
        <v>15</v>
      </c>
      <c r="N4" s="18">
        <v>6</v>
      </c>
      <c r="O4" s="18">
        <v>49</v>
      </c>
      <c r="P4" s="18">
        <v>9</v>
      </c>
      <c r="Q4" s="18">
        <v>24</v>
      </c>
      <c r="R4" s="18">
        <v>29</v>
      </c>
      <c r="S4" s="18">
        <v>13</v>
      </c>
      <c r="T4" s="18">
        <v>5</v>
      </c>
      <c r="U4" s="18">
        <v>17</v>
      </c>
      <c r="V4" s="18">
        <v>16</v>
      </c>
      <c r="W4" s="7">
        <v>3</v>
      </c>
      <c r="X4" s="7">
        <v>4</v>
      </c>
      <c r="Y4" s="7">
        <v>15</v>
      </c>
      <c r="Z4" s="7">
        <v>55</v>
      </c>
      <c r="AA4" s="7">
        <v>31</v>
      </c>
      <c r="AB4" s="18">
        <v>16</v>
      </c>
      <c r="AC4" s="7">
        <v>11</v>
      </c>
      <c r="AD4" s="7">
        <v>47</v>
      </c>
      <c r="AE4" s="18">
        <v>62</v>
      </c>
      <c r="AF4" s="18">
        <v>17</v>
      </c>
      <c r="AG4" s="18">
        <v>34</v>
      </c>
      <c r="AH4" s="18"/>
      <c r="AI4" s="18">
        <f>SUM(C4:AG4)</f>
        <v>652</v>
      </c>
      <c r="AJ4" s="16">
        <f>AVERAGE(C4:AG4)</f>
        <v>21.032258064516128</v>
      </c>
      <c r="AK4" s="17"/>
    </row>
    <row r="5" spans="1:40" x14ac:dyDescent="0.25">
      <c r="A5" s="13" t="s">
        <v>23</v>
      </c>
      <c r="B5" s="12">
        <f t="shared" ref="B5:K5" si="0">B6+$B7</f>
        <v>104062</v>
      </c>
      <c r="C5" s="12">
        <f t="shared" si="0"/>
        <v>104098</v>
      </c>
      <c r="D5" s="12">
        <f t="shared" si="0"/>
        <v>104113</v>
      </c>
      <c r="E5" s="12">
        <f t="shared" si="0"/>
        <v>104117</v>
      </c>
      <c r="F5" s="12">
        <f t="shared" si="0"/>
        <v>104121</v>
      </c>
      <c r="G5" s="12">
        <f t="shared" si="0"/>
        <v>104143</v>
      </c>
      <c r="H5" s="12">
        <f t="shared" si="0"/>
        <v>104175</v>
      </c>
      <c r="I5" s="12">
        <f t="shared" si="0"/>
        <v>104182</v>
      </c>
      <c r="J5" s="12">
        <f t="shared" si="0"/>
        <v>104194</v>
      </c>
      <c r="K5" s="12">
        <f t="shared" si="0"/>
        <v>104212</v>
      </c>
      <c r="L5" s="12">
        <f t="shared" ref="L5:AG5" si="1">L6+$B7</f>
        <v>104236</v>
      </c>
      <c r="M5" s="12">
        <f t="shared" si="1"/>
        <v>104251</v>
      </c>
      <c r="N5" s="12">
        <f t="shared" si="1"/>
        <v>104257</v>
      </c>
      <c r="O5" s="12">
        <f t="shared" si="1"/>
        <v>104306</v>
      </c>
      <c r="P5" s="12">
        <f t="shared" si="1"/>
        <v>104315</v>
      </c>
      <c r="Q5" s="12">
        <f t="shared" si="1"/>
        <v>104339</v>
      </c>
      <c r="R5" s="12">
        <f t="shared" si="1"/>
        <v>104368</v>
      </c>
      <c r="S5" s="12">
        <f t="shared" si="1"/>
        <v>104381</v>
      </c>
      <c r="T5" s="12">
        <f t="shared" si="1"/>
        <v>104386</v>
      </c>
      <c r="U5" s="12">
        <f t="shared" si="1"/>
        <v>104403</v>
      </c>
      <c r="V5" s="12">
        <f t="shared" si="1"/>
        <v>104419</v>
      </c>
      <c r="W5" s="12">
        <f t="shared" si="1"/>
        <v>104422</v>
      </c>
      <c r="X5" s="12">
        <f t="shared" si="1"/>
        <v>104426</v>
      </c>
      <c r="Y5" s="12">
        <f t="shared" si="1"/>
        <v>104441</v>
      </c>
      <c r="Z5" s="12">
        <f t="shared" si="1"/>
        <v>104496</v>
      </c>
      <c r="AA5" s="12">
        <f t="shared" si="1"/>
        <v>104527</v>
      </c>
      <c r="AB5" s="12">
        <f t="shared" si="1"/>
        <v>104543</v>
      </c>
      <c r="AC5" s="12">
        <f t="shared" si="1"/>
        <v>104554</v>
      </c>
      <c r="AD5" s="12">
        <f t="shared" si="1"/>
        <v>104601</v>
      </c>
      <c r="AE5" s="12">
        <f t="shared" si="1"/>
        <v>104663</v>
      </c>
      <c r="AF5" s="12">
        <f t="shared" si="1"/>
        <v>104680</v>
      </c>
      <c r="AG5" s="12">
        <f t="shared" si="1"/>
        <v>104714</v>
      </c>
      <c r="AI5" s="12">
        <f>MAX(C5:AG5)-B5</f>
        <v>652</v>
      </c>
    </row>
    <row r="6" spans="1:40" x14ac:dyDescent="0.25">
      <c r="B6" s="12">
        <v>35700</v>
      </c>
      <c r="C6">
        <v>35736</v>
      </c>
      <c r="D6">
        <v>35751</v>
      </c>
      <c r="E6">
        <v>35755</v>
      </c>
      <c r="F6">
        <v>35759</v>
      </c>
      <c r="G6" s="12">
        <v>35781</v>
      </c>
      <c r="H6" s="12">
        <v>35813</v>
      </c>
      <c r="I6" s="12">
        <v>35820</v>
      </c>
      <c r="J6" s="12">
        <v>35832</v>
      </c>
      <c r="K6" s="12">
        <v>35850</v>
      </c>
      <c r="L6" s="12">
        <v>35874</v>
      </c>
      <c r="M6" s="12">
        <v>35889</v>
      </c>
      <c r="N6" s="12">
        <v>35895</v>
      </c>
      <c r="O6" s="12">
        <v>35944</v>
      </c>
      <c r="P6" s="12">
        <v>35953</v>
      </c>
      <c r="Q6" s="12">
        <v>35977</v>
      </c>
      <c r="R6" s="12">
        <v>36006</v>
      </c>
      <c r="S6" s="12">
        <v>36019</v>
      </c>
      <c r="T6" s="12">
        <v>36024</v>
      </c>
      <c r="U6" s="12">
        <v>36041</v>
      </c>
      <c r="V6" s="12">
        <v>36057</v>
      </c>
      <c r="W6" s="12">
        <v>36060</v>
      </c>
      <c r="X6" s="12">
        <v>36064</v>
      </c>
      <c r="Y6" s="12">
        <v>36079</v>
      </c>
      <c r="Z6" s="12">
        <v>36134</v>
      </c>
      <c r="AA6" s="12">
        <v>36165</v>
      </c>
      <c r="AB6" s="12">
        <v>36181</v>
      </c>
      <c r="AC6" s="12">
        <v>36192</v>
      </c>
      <c r="AD6" s="12">
        <v>36239</v>
      </c>
      <c r="AE6" s="12">
        <v>36301</v>
      </c>
      <c r="AF6" s="12">
        <v>36318</v>
      </c>
      <c r="AG6" s="12">
        <v>36352</v>
      </c>
    </row>
    <row r="7" spans="1:40" x14ac:dyDescent="0.25">
      <c r="B7" s="12">
        <v>68362</v>
      </c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phoneticPr fontId="22" type="noConversion"/>
  <conditionalFormatting sqref="W2:AA2">
    <cfRule type="cellIs" dxfId="3269" priority="1" stopIfTrue="1" operator="greaterThan">
      <formula>70</formula>
    </cfRule>
    <cfRule type="cellIs" dxfId="3268" priority="2" stopIfTrue="1" operator="between">
      <formula>60</formula>
      <formula>70</formula>
    </cfRule>
    <cfRule type="cellIs" dxfId="3267" priority="3" stopIfTrue="1" operator="between">
      <formula>45</formula>
      <formula>60</formula>
    </cfRule>
  </conditionalFormatting>
  <conditionalFormatting sqref="AB4:AG4 B4:V4">
    <cfRule type="cellIs" dxfId="3266" priority="4" stopIfTrue="1" operator="greaterThan">
      <formula>100</formula>
    </cfRule>
    <cfRule type="cellIs" dxfId="3265" priority="5" stopIfTrue="1" operator="between">
      <formula>80</formula>
      <formula>100</formula>
    </cfRule>
    <cfRule type="cellIs" dxfId="3264" priority="6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workbookViewId="0"/>
  </sheetViews>
  <sheetFormatPr baseColWidth="10" defaultRowHeight="13.2" x14ac:dyDescent="0.25"/>
  <cols>
    <col min="1" max="1" width="23.5546875" style="13" customWidth="1"/>
    <col min="2" max="2" width="6.6640625" style="13" customWidth="1"/>
    <col min="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14.46</v>
      </c>
      <c r="C3" s="14">
        <v>3.298</v>
      </c>
      <c r="D3" s="14">
        <v>12.817</v>
      </c>
      <c r="E3" s="14">
        <v>16.585000000000001</v>
      </c>
      <c r="F3" s="14">
        <v>9.3420000000000005</v>
      </c>
      <c r="G3" s="14">
        <v>8.9039999999999999</v>
      </c>
      <c r="H3" s="14">
        <v>12.334</v>
      </c>
      <c r="I3" s="14">
        <v>1.5049999999999999</v>
      </c>
      <c r="J3" s="14">
        <v>13.347</v>
      </c>
      <c r="K3" s="14">
        <v>3.4489999999999998</v>
      </c>
      <c r="L3" s="14">
        <v>8.548</v>
      </c>
      <c r="M3" s="14">
        <v>9.859</v>
      </c>
      <c r="N3" s="14">
        <v>14.813000000000001</v>
      </c>
      <c r="O3" s="14">
        <v>12.874000000000001</v>
      </c>
      <c r="P3" s="14">
        <v>17.864999999999998</v>
      </c>
      <c r="Q3" s="14">
        <v>2.9940000000000002</v>
      </c>
      <c r="R3" s="14">
        <v>5.3209999999999997</v>
      </c>
      <c r="S3" s="14">
        <v>3.2090000000000001</v>
      </c>
      <c r="T3" s="14">
        <v>4.6840000000000002</v>
      </c>
      <c r="U3" s="14">
        <v>4.3609999999999998</v>
      </c>
      <c r="V3" s="14">
        <v>15.906000000000001</v>
      </c>
      <c r="W3" s="14">
        <v>14.48</v>
      </c>
      <c r="X3" s="14">
        <v>3.1480000000000001</v>
      </c>
      <c r="Y3" s="14">
        <v>3.7530000000000001</v>
      </c>
      <c r="Z3" s="14">
        <v>2.734</v>
      </c>
      <c r="AA3" s="14">
        <v>14.885999999999999</v>
      </c>
      <c r="AB3" s="14">
        <v>14.932</v>
      </c>
      <c r="AC3" s="14">
        <v>16.131</v>
      </c>
      <c r="AD3" s="14">
        <v>14.923</v>
      </c>
      <c r="AE3" s="14"/>
      <c r="AF3" s="14"/>
      <c r="AG3" s="14"/>
      <c r="AH3" s="14"/>
      <c r="AI3" s="14"/>
    </row>
    <row r="4" spans="1:40" s="7" customFormat="1" x14ac:dyDescent="0.25">
      <c r="A4" s="15" t="s">
        <v>17</v>
      </c>
      <c r="B4" s="18">
        <v>34</v>
      </c>
      <c r="C4" s="18">
        <v>9</v>
      </c>
      <c r="D4" s="18">
        <v>65</v>
      </c>
      <c r="E4" s="18">
        <v>30</v>
      </c>
      <c r="F4" s="18">
        <v>27</v>
      </c>
      <c r="G4" s="18">
        <v>24</v>
      </c>
      <c r="H4" s="18">
        <v>45</v>
      </c>
      <c r="I4" s="18">
        <v>5</v>
      </c>
      <c r="J4" s="18">
        <v>19</v>
      </c>
      <c r="K4" s="18">
        <v>18</v>
      </c>
      <c r="L4" s="18">
        <v>12</v>
      </c>
      <c r="M4" s="18">
        <v>19</v>
      </c>
      <c r="N4" s="18">
        <v>26</v>
      </c>
      <c r="O4" s="18">
        <v>72</v>
      </c>
      <c r="P4" s="18">
        <v>61</v>
      </c>
      <c r="Q4" s="18">
        <v>9</v>
      </c>
      <c r="R4" s="18">
        <v>15</v>
      </c>
      <c r="S4" s="18">
        <v>7</v>
      </c>
      <c r="T4" s="18">
        <v>12</v>
      </c>
      <c r="U4" s="18">
        <v>19</v>
      </c>
      <c r="V4" s="18">
        <v>45</v>
      </c>
      <c r="W4" s="7">
        <v>33</v>
      </c>
      <c r="X4" s="7">
        <v>10</v>
      </c>
      <c r="Y4" s="7">
        <v>11</v>
      </c>
      <c r="Z4" s="7">
        <v>12</v>
      </c>
      <c r="AA4" s="7">
        <v>32</v>
      </c>
      <c r="AB4" s="18">
        <v>80</v>
      </c>
      <c r="AC4" s="7">
        <v>45</v>
      </c>
      <c r="AD4" s="7">
        <v>62</v>
      </c>
      <c r="AE4" s="18"/>
      <c r="AF4" s="18"/>
      <c r="AG4" s="18"/>
      <c r="AH4" s="18"/>
      <c r="AI4" s="18">
        <f>SUM(C4:AG4)</f>
        <v>824</v>
      </c>
      <c r="AJ4" s="16">
        <f>AVERAGE(C4:AG4)</f>
        <v>29.428571428571427</v>
      </c>
      <c r="AK4" s="17"/>
    </row>
    <row r="5" spans="1:40" x14ac:dyDescent="0.25">
      <c r="A5" s="13" t="s">
        <v>23</v>
      </c>
      <c r="B5" s="12">
        <f t="shared" ref="B5:H5" si="0">B6+$B7</f>
        <v>104714</v>
      </c>
      <c r="C5" s="12">
        <f t="shared" si="0"/>
        <v>104723</v>
      </c>
      <c r="D5" s="12">
        <f t="shared" si="0"/>
        <v>104788</v>
      </c>
      <c r="E5" s="12">
        <f t="shared" si="0"/>
        <v>104818</v>
      </c>
      <c r="F5" s="12">
        <f t="shared" si="0"/>
        <v>104845</v>
      </c>
      <c r="G5" s="12">
        <f t="shared" si="0"/>
        <v>104869</v>
      </c>
      <c r="H5" s="12">
        <f t="shared" si="0"/>
        <v>104914</v>
      </c>
      <c r="I5" s="12">
        <f t="shared" ref="I5:AD5" si="1">I6+$B7</f>
        <v>104919</v>
      </c>
      <c r="J5" s="12">
        <f t="shared" si="1"/>
        <v>104938</v>
      </c>
      <c r="K5" s="12">
        <f t="shared" si="1"/>
        <v>104956</v>
      </c>
      <c r="L5" s="12">
        <f t="shared" si="1"/>
        <v>104968</v>
      </c>
      <c r="M5" s="12">
        <f t="shared" si="1"/>
        <v>104987</v>
      </c>
      <c r="N5" s="12">
        <f t="shared" si="1"/>
        <v>105013</v>
      </c>
      <c r="O5" s="12">
        <f t="shared" si="1"/>
        <v>105085</v>
      </c>
      <c r="P5" s="12">
        <f t="shared" si="1"/>
        <v>105146</v>
      </c>
      <c r="Q5" s="12">
        <f t="shared" si="1"/>
        <v>105155</v>
      </c>
      <c r="R5" s="12">
        <f t="shared" si="1"/>
        <v>105170</v>
      </c>
      <c r="S5" s="12">
        <f t="shared" si="1"/>
        <v>105177</v>
      </c>
      <c r="T5" s="12">
        <f t="shared" si="1"/>
        <v>105189</v>
      </c>
      <c r="U5" s="12">
        <f t="shared" si="1"/>
        <v>105208</v>
      </c>
      <c r="V5" s="12">
        <f t="shared" si="1"/>
        <v>105253</v>
      </c>
      <c r="W5" s="12">
        <f t="shared" si="1"/>
        <v>105286</v>
      </c>
      <c r="X5" s="12">
        <f t="shared" si="1"/>
        <v>105296</v>
      </c>
      <c r="Y5" s="12">
        <f t="shared" si="1"/>
        <v>105307</v>
      </c>
      <c r="Z5" s="12">
        <f t="shared" si="1"/>
        <v>105319</v>
      </c>
      <c r="AA5" s="12">
        <f t="shared" si="1"/>
        <v>105351</v>
      </c>
      <c r="AB5" s="12">
        <f t="shared" si="1"/>
        <v>105431</v>
      </c>
      <c r="AC5" s="12">
        <f t="shared" si="1"/>
        <v>105476</v>
      </c>
      <c r="AD5" s="12">
        <f t="shared" si="1"/>
        <v>105538</v>
      </c>
      <c r="AE5" s="12"/>
      <c r="AF5" s="12"/>
      <c r="AG5" s="12"/>
      <c r="AI5" s="12">
        <f>MAX(C5:AG5)-B5</f>
        <v>824</v>
      </c>
    </row>
    <row r="6" spans="1:40" x14ac:dyDescent="0.25">
      <c r="B6" s="12">
        <v>36352</v>
      </c>
      <c r="C6">
        <v>36361</v>
      </c>
      <c r="D6">
        <v>36426</v>
      </c>
      <c r="E6">
        <v>36456</v>
      </c>
      <c r="F6">
        <v>36483</v>
      </c>
      <c r="G6" s="12">
        <v>36507</v>
      </c>
      <c r="H6" s="12">
        <v>36552</v>
      </c>
      <c r="I6" s="12">
        <v>36557</v>
      </c>
      <c r="J6" s="12">
        <v>36576</v>
      </c>
      <c r="K6" s="12">
        <v>36594</v>
      </c>
      <c r="L6" s="12">
        <v>36606</v>
      </c>
      <c r="M6" s="12">
        <v>36625</v>
      </c>
      <c r="N6" s="12">
        <v>36651</v>
      </c>
      <c r="O6" s="12">
        <v>36723</v>
      </c>
      <c r="P6" s="12">
        <v>36784</v>
      </c>
      <c r="Q6" s="12">
        <v>36793</v>
      </c>
      <c r="R6" s="12">
        <v>36808</v>
      </c>
      <c r="S6" s="12">
        <v>36815</v>
      </c>
      <c r="T6" s="12">
        <v>36827</v>
      </c>
      <c r="U6" s="12">
        <v>36846</v>
      </c>
      <c r="V6" s="12">
        <v>36891</v>
      </c>
      <c r="W6" s="12">
        <v>36924</v>
      </c>
      <c r="X6" s="12">
        <v>36934</v>
      </c>
      <c r="Y6" s="12">
        <v>36945</v>
      </c>
      <c r="Z6" s="12">
        <v>36957</v>
      </c>
      <c r="AA6" s="12">
        <v>36989</v>
      </c>
      <c r="AB6" s="12">
        <v>37069</v>
      </c>
      <c r="AC6" s="12">
        <v>37114</v>
      </c>
      <c r="AD6" s="12">
        <v>37176</v>
      </c>
      <c r="AE6" s="12"/>
      <c r="AF6" s="12"/>
      <c r="AG6" s="12"/>
    </row>
    <row r="7" spans="1:40" x14ac:dyDescent="0.25">
      <c r="B7" s="12">
        <v>68362</v>
      </c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phoneticPr fontId="22" type="noConversion"/>
  <conditionalFormatting sqref="W2:AA2">
    <cfRule type="cellIs" dxfId="3263" priority="1" stopIfTrue="1" operator="greaterThan">
      <formula>70</formula>
    </cfRule>
    <cfRule type="cellIs" dxfId="3262" priority="2" stopIfTrue="1" operator="between">
      <formula>60</formula>
      <formula>70</formula>
    </cfRule>
    <cfRule type="cellIs" dxfId="3261" priority="3" stopIfTrue="1" operator="between">
      <formula>45</formula>
      <formula>60</formula>
    </cfRule>
  </conditionalFormatting>
  <conditionalFormatting sqref="AB4:AG4 B4:V4">
    <cfRule type="cellIs" dxfId="3260" priority="4" stopIfTrue="1" operator="greaterThan">
      <formula>100</formula>
    </cfRule>
    <cfRule type="cellIs" dxfId="3259" priority="5" stopIfTrue="1" operator="between">
      <formula>80</formula>
      <formula>100</formula>
    </cfRule>
    <cfRule type="cellIs" dxfId="3258" priority="6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workbookViewId="0"/>
  </sheetViews>
  <sheetFormatPr baseColWidth="10" defaultRowHeight="13.2" x14ac:dyDescent="0.25"/>
  <cols>
    <col min="1" max="1" width="23.5546875" style="13" customWidth="1"/>
    <col min="2" max="2" width="6.6640625" style="13" customWidth="1"/>
    <col min="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14.923</v>
      </c>
      <c r="C3" s="14">
        <v>0</v>
      </c>
      <c r="D3" s="14">
        <v>0</v>
      </c>
      <c r="E3" s="14">
        <v>0</v>
      </c>
      <c r="F3" s="14">
        <v>1.23</v>
      </c>
      <c r="G3" s="14">
        <v>14.065</v>
      </c>
      <c r="H3" s="14">
        <v>10.971</v>
      </c>
      <c r="I3" s="14">
        <v>18.317</v>
      </c>
      <c r="J3" s="14">
        <v>18.064</v>
      </c>
      <c r="K3" s="14">
        <v>17.280999999999999</v>
      </c>
      <c r="L3" s="14">
        <v>17.027000000000001</v>
      </c>
      <c r="M3" s="14">
        <v>3.194</v>
      </c>
      <c r="N3" s="14">
        <v>18.093</v>
      </c>
      <c r="O3" s="14">
        <v>3.1960000000000002</v>
      </c>
      <c r="P3" s="14">
        <v>18.021000000000001</v>
      </c>
      <c r="Q3" s="14">
        <v>18.289000000000001</v>
      </c>
      <c r="R3" s="14"/>
      <c r="S3" s="14">
        <v>2.9079999999999999</v>
      </c>
      <c r="T3" s="14">
        <v>5.2619999999999996</v>
      </c>
      <c r="U3" s="14">
        <v>8.9649999999999999</v>
      </c>
      <c r="V3" s="14">
        <v>17.649000000000001</v>
      </c>
      <c r="W3" s="14">
        <v>17.593</v>
      </c>
      <c r="X3" s="14">
        <v>18.312000000000001</v>
      </c>
      <c r="Y3" s="14">
        <v>17.920999999999999</v>
      </c>
      <c r="Z3" s="14">
        <v>14.319000000000001</v>
      </c>
      <c r="AA3" s="14">
        <v>17.963999999999999</v>
      </c>
      <c r="AB3" s="14">
        <v>17.329000000000001</v>
      </c>
      <c r="AC3" s="14">
        <v>16.061</v>
      </c>
      <c r="AD3" s="14">
        <v>7.681</v>
      </c>
      <c r="AE3" s="14">
        <v>18.193000000000001</v>
      </c>
      <c r="AF3" s="14">
        <v>16.838000000000001</v>
      </c>
      <c r="AG3" s="14">
        <v>10.172000000000001</v>
      </c>
      <c r="AH3" s="14"/>
      <c r="AI3" s="14"/>
    </row>
    <row r="4" spans="1:40" s="7" customFormat="1" x14ac:dyDescent="0.25">
      <c r="A4" s="15" t="s">
        <v>17</v>
      </c>
      <c r="B4" s="7">
        <v>62</v>
      </c>
      <c r="C4" s="18">
        <v>0</v>
      </c>
      <c r="D4" s="18">
        <v>0</v>
      </c>
      <c r="E4" s="18">
        <v>0</v>
      </c>
      <c r="F4" s="18">
        <v>2</v>
      </c>
      <c r="G4" s="18">
        <v>65</v>
      </c>
      <c r="H4" s="18">
        <v>27</v>
      </c>
      <c r="I4" s="18">
        <v>67</v>
      </c>
      <c r="J4" s="18">
        <v>84</v>
      </c>
      <c r="K4" s="18">
        <v>46</v>
      </c>
      <c r="L4" s="18">
        <v>36</v>
      </c>
      <c r="M4" s="18">
        <v>10</v>
      </c>
      <c r="N4" s="18">
        <v>50</v>
      </c>
      <c r="O4" s="18">
        <v>15</v>
      </c>
      <c r="P4" s="18">
        <v>89</v>
      </c>
      <c r="Q4" s="18">
        <v>33</v>
      </c>
      <c r="R4" s="18">
        <v>27</v>
      </c>
      <c r="S4" s="18">
        <v>5</v>
      </c>
      <c r="T4" s="18">
        <v>25</v>
      </c>
      <c r="U4" s="18">
        <v>40</v>
      </c>
      <c r="V4" s="18">
        <v>46</v>
      </c>
      <c r="W4" s="7">
        <v>85</v>
      </c>
      <c r="X4" s="7">
        <v>73</v>
      </c>
      <c r="Y4" s="7">
        <v>85</v>
      </c>
      <c r="Z4" s="7">
        <v>103</v>
      </c>
      <c r="AA4" s="7">
        <v>61</v>
      </c>
      <c r="AB4" s="18">
        <v>22</v>
      </c>
      <c r="AC4" s="7">
        <v>46</v>
      </c>
      <c r="AD4" s="7">
        <v>38</v>
      </c>
      <c r="AE4" s="18">
        <v>26</v>
      </c>
      <c r="AF4" s="18">
        <v>62</v>
      </c>
      <c r="AG4" s="18">
        <v>35</v>
      </c>
      <c r="AH4" s="18"/>
      <c r="AI4" s="18">
        <f>SUM(C4:AG4)</f>
        <v>1303</v>
      </c>
      <c r="AJ4" s="16">
        <f>AVERAGE(C4:AG4)</f>
        <v>42.032258064516128</v>
      </c>
      <c r="AK4" s="17"/>
    </row>
    <row r="5" spans="1:40" x14ac:dyDescent="0.25">
      <c r="A5" s="13" t="s">
        <v>23</v>
      </c>
      <c r="B5" s="12">
        <f t="shared" ref="B5:Y5" si="0">B6+$B7</f>
        <v>105538</v>
      </c>
      <c r="C5" s="12">
        <f t="shared" si="0"/>
        <v>105538</v>
      </c>
      <c r="D5" s="12">
        <f t="shared" si="0"/>
        <v>105538</v>
      </c>
      <c r="E5" s="12">
        <f t="shared" si="0"/>
        <v>105538</v>
      </c>
      <c r="F5" s="12">
        <f t="shared" si="0"/>
        <v>105540</v>
      </c>
      <c r="G5" s="12">
        <f t="shared" si="0"/>
        <v>105604</v>
      </c>
      <c r="H5" s="12">
        <f t="shared" si="0"/>
        <v>105631</v>
      </c>
      <c r="I5" s="12">
        <f t="shared" si="0"/>
        <v>105698</v>
      </c>
      <c r="J5" s="12">
        <f t="shared" si="0"/>
        <v>105782</v>
      </c>
      <c r="K5" s="12">
        <f t="shared" si="0"/>
        <v>105828</v>
      </c>
      <c r="L5" s="12">
        <f t="shared" si="0"/>
        <v>105864</v>
      </c>
      <c r="M5" s="12">
        <f t="shared" si="0"/>
        <v>105874</v>
      </c>
      <c r="N5" s="12">
        <f t="shared" si="0"/>
        <v>105924</v>
      </c>
      <c r="O5" s="12">
        <f t="shared" si="0"/>
        <v>105939</v>
      </c>
      <c r="P5" s="12">
        <f t="shared" si="0"/>
        <v>106028</v>
      </c>
      <c r="Q5" s="12">
        <f t="shared" si="0"/>
        <v>106061</v>
      </c>
      <c r="R5" s="12">
        <f t="shared" si="0"/>
        <v>106088</v>
      </c>
      <c r="S5" s="12">
        <f t="shared" si="0"/>
        <v>106093</v>
      </c>
      <c r="T5" s="12">
        <f t="shared" si="0"/>
        <v>106118</v>
      </c>
      <c r="U5" s="12">
        <f t="shared" si="0"/>
        <v>106158</v>
      </c>
      <c r="V5" s="12">
        <f t="shared" si="0"/>
        <v>106204</v>
      </c>
      <c r="W5" s="12">
        <f t="shared" si="0"/>
        <v>106289</v>
      </c>
      <c r="X5" s="12">
        <f t="shared" si="0"/>
        <v>106362</v>
      </c>
      <c r="Y5" s="12">
        <f t="shared" si="0"/>
        <v>106447</v>
      </c>
      <c r="Z5" s="12">
        <f t="shared" ref="Z5:AG5" si="1">Z6+$B7</f>
        <v>106550</v>
      </c>
      <c r="AA5" s="12">
        <f t="shared" si="1"/>
        <v>106611</v>
      </c>
      <c r="AB5" s="12">
        <f t="shared" si="1"/>
        <v>106633</v>
      </c>
      <c r="AC5" s="12">
        <f t="shared" si="1"/>
        <v>106679</v>
      </c>
      <c r="AD5" s="12">
        <f t="shared" si="1"/>
        <v>106717</v>
      </c>
      <c r="AE5" s="12">
        <f t="shared" si="1"/>
        <v>106743</v>
      </c>
      <c r="AF5" s="12">
        <f t="shared" si="1"/>
        <v>106805</v>
      </c>
      <c r="AG5" s="12">
        <f t="shared" si="1"/>
        <v>106840</v>
      </c>
      <c r="AI5" s="12">
        <f>MAX(C5:AG5)-B5</f>
        <v>1302</v>
      </c>
    </row>
    <row r="6" spans="1:40" x14ac:dyDescent="0.25">
      <c r="B6" s="12">
        <v>37176</v>
      </c>
      <c r="C6" s="12">
        <v>37176</v>
      </c>
      <c r="D6" s="12">
        <v>37176</v>
      </c>
      <c r="E6" s="12">
        <v>37176</v>
      </c>
      <c r="F6" s="12">
        <v>37178</v>
      </c>
      <c r="G6" s="12">
        <v>37242</v>
      </c>
      <c r="H6" s="12">
        <v>37269</v>
      </c>
      <c r="I6" s="12">
        <v>37336</v>
      </c>
      <c r="J6" s="12">
        <v>37420</v>
      </c>
      <c r="K6" s="12">
        <v>37466</v>
      </c>
      <c r="L6" s="12">
        <v>37502</v>
      </c>
      <c r="M6" s="12">
        <v>37512</v>
      </c>
      <c r="N6" s="12">
        <v>37562</v>
      </c>
      <c r="O6" s="12">
        <v>37577</v>
      </c>
      <c r="P6" s="12">
        <v>37666</v>
      </c>
      <c r="Q6" s="12">
        <v>37699</v>
      </c>
      <c r="R6" s="12">
        <v>37726</v>
      </c>
      <c r="S6" s="12">
        <v>37731</v>
      </c>
      <c r="T6" s="12">
        <v>37756</v>
      </c>
      <c r="U6" s="12">
        <v>37796</v>
      </c>
      <c r="V6" s="12">
        <v>37842</v>
      </c>
      <c r="W6" s="12">
        <v>37927</v>
      </c>
      <c r="X6" s="12">
        <v>38000</v>
      </c>
      <c r="Y6" s="12">
        <v>38085</v>
      </c>
      <c r="Z6" s="12">
        <v>38188</v>
      </c>
      <c r="AA6" s="12">
        <v>38249</v>
      </c>
      <c r="AB6" s="12">
        <v>38271</v>
      </c>
      <c r="AC6" s="12">
        <v>38317</v>
      </c>
      <c r="AD6" s="12">
        <v>38355</v>
      </c>
      <c r="AE6" s="12">
        <v>38381</v>
      </c>
      <c r="AF6" s="12">
        <v>38443</v>
      </c>
      <c r="AG6" s="12">
        <v>38478</v>
      </c>
    </row>
    <row r="7" spans="1:40" x14ac:dyDescent="0.25">
      <c r="B7" s="12">
        <v>68362</v>
      </c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phoneticPr fontId="22" type="noConversion"/>
  <conditionalFormatting sqref="W2:AA2">
    <cfRule type="cellIs" dxfId="3257" priority="1" stopIfTrue="1" operator="greaterThan">
      <formula>70</formula>
    </cfRule>
    <cfRule type="cellIs" dxfId="3256" priority="2" stopIfTrue="1" operator="between">
      <formula>60</formula>
      <formula>70</formula>
    </cfRule>
    <cfRule type="cellIs" dxfId="3255" priority="3" stopIfTrue="1" operator="between">
      <formula>45</formula>
      <formula>60</formula>
    </cfRule>
  </conditionalFormatting>
  <conditionalFormatting sqref="B4:V4 AB4:AG4">
    <cfRule type="cellIs" dxfId="3254" priority="4" stopIfTrue="1" operator="greaterThan">
      <formula>100</formula>
    </cfRule>
    <cfRule type="cellIs" dxfId="3253" priority="5" stopIfTrue="1" operator="between">
      <formula>80</formula>
      <formula>100</formula>
    </cfRule>
    <cfRule type="cellIs" dxfId="3252" priority="6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workbookViewId="0"/>
  </sheetViews>
  <sheetFormatPr baseColWidth="10" defaultRowHeight="13.2" x14ac:dyDescent="0.25"/>
  <cols>
    <col min="1" max="1" width="21.44140625" style="13" customWidth="1"/>
    <col min="2" max="2" width="7" style="13" bestFit="1" customWidth="1"/>
    <col min="3" max="32" width="7" bestFit="1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10.172000000000001</v>
      </c>
      <c r="C3" s="14">
        <v>18.442</v>
      </c>
      <c r="D3" s="14">
        <v>18.125</v>
      </c>
      <c r="E3" s="14">
        <v>16.859000000000002</v>
      </c>
      <c r="F3" s="14">
        <v>16.529</v>
      </c>
      <c r="G3" s="14">
        <v>18.239999999999998</v>
      </c>
      <c r="H3" s="14">
        <v>14.629</v>
      </c>
      <c r="I3" s="14">
        <v>17.75</v>
      </c>
      <c r="J3" s="14">
        <v>13.91</v>
      </c>
      <c r="K3" s="14">
        <v>18.309999999999999</v>
      </c>
      <c r="L3" s="14">
        <v>17.57</v>
      </c>
      <c r="M3" s="14">
        <v>16.806999999999999</v>
      </c>
      <c r="N3" s="14">
        <v>15.532999999999999</v>
      </c>
      <c r="O3" s="14">
        <v>18.274000000000001</v>
      </c>
      <c r="P3" s="14">
        <v>17.242000000000001</v>
      </c>
      <c r="Q3" s="14">
        <v>18.053999999999998</v>
      </c>
      <c r="R3" s="14">
        <v>17.158000000000001</v>
      </c>
      <c r="S3" s="14">
        <v>17.808</v>
      </c>
      <c r="T3" s="14">
        <v>14.288</v>
      </c>
      <c r="U3" s="14">
        <v>14.093999999999999</v>
      </c>
      <c r="V3" s="14">
        <v>14.43</v>
      </c>
      <c r="W3" s="14">
        <v>13.955</v>
      </c>
      <c r="X3" s="14">
        <v>16.728999999999999</v>
      </c>
      <c r="Y3" s="14">
        <v>17.428000000000001</v>
      </c>
      <c r="Z3" s="14">
        <v>15.836</v>
      </c>
      <c r="AA3" s="14">
        <v>17.701000000000001</v>
      </c>
      <c r="AB3" s="14">
        <v>18.126999999999999</v>
      </c>
      <c r="AC3" s="14">
        <v>14.555999999999999</v>
      </c>
      <c r="AD3" s="14">
        <v>15.617000000000001</v>
      </c>
      <c r="AE3" s="14">
        <v>15.965</v>
      </c>
      <c r="AF3" s="14">
        <v>18.289000000000001</v>
      </c>
      <c r="AG3" s="14"/>
      <c r="AH3" s="14"/>
      <c r="AI3" s="14"/>
    </row>
    <row r="4" spans="1:40" s="7" customFormat="1" x14ac:dyDescent="0.25">
      <c r="A4" s="15" t="s">
        <v>17</v>
      </c>
      <c r="B4" s="18">
        <v>35</v>
      </c>
      <c r="C4" s="18">
        <v>44</v>
      </c>
      <c r="D4" s="18">
        <v>70</v>
      </c>
      <c r="E4" s="18">
        <v>66</v>
      </c>
      <c r="F4" s="18">
        <v>58</v>
      </c>
      <c r="G4" s="18">
        <v>84</v>
      </c>
      <c r="H4" s="18">
        <v>108</v>
      </c>
      <c r="I4" s="18">
        <v>99</v>
      </c>
      <c r="J4" s="18">
        <v>82</v>
      </c>
      <c r="K4" s="18">
        <v>53</v>
      </c>
      <c r="L4" s="18">
        <v>46</v>
      </c>
      <c r="M4" s="18">
        <v>72</v>
      </c>
      <c r="N4" s="18">
        <v>108</v>
      </c>
      <c r="O4" s="18">
        <v>63</v>
      </c>
      <c r="P4" s="18">
        <v>90</v>
      </c>
      <c r="Q4" s="18">
        <v>71</v>
      </c>
      <c r="R4" s="18">
        <v>47</v>
      </c>
      <c r="S4" s="18">
        <v>104</v>
      </c>
      <c r="T4" s="18">
        <v>109</v>
      </c>
      <c r="U4" s="18">
        <v>108</v>
      </c>
      <c r="V4" s="18">
        <v>107</v>
      </c>
      <c r="W4" s="18">
        <v>108</v>
      </c>
      <c r="X4" s="7">
        <v>102</v>
      </c>
      <c r="Y4" s="7">
        <v>60</v>
      </c>
      <c r="Z4" s="7">
        <v>111</v>
      </c>
      <c r="AA4" s="7">
        <v>104</v>
      </c>
      <c r="AB4" s="7">
        <v>44</v>
      </c>
      <c r="AC4" s="7">
        <v>113</v>
      </c>
      <c r="AD4" s="7">
        <v>102</v>
      </c>
      <c r="AE4" s="18">
        <v>88</v>
      </c>
      <c r="AF4" s="18">
        <v>80</v>
      </c>
      <c r="AG4" s="18"/>
      <c r="AH4" s="18"/>
      <c r="AI4" s="18">
        <f>SUM(C4:AG4)</f>
        <v>2501</v>
      </c>
      <c r="AJ4" s="16">
        <f>AVERAGE(C4:AG4)</f>
        <v>83.36666666666666</v>
      </c>
      <c r="AK4" s="17"/>
    </row>
    <row r="5" spans="1:40" x14ac:dyDescent="0.25">
      <c r="A5" s="13" t="s">
        <v>23</v>
      </c>
      <c r="B5" s="12">
        <f t="shared" ref="B5:O5" si="0">B6+$B7</f>
        <v>106840</v>
      </c>
      <c r="C5" s="12">
        <f t="shared" si="0"/>
        <v>106884</v>
      </c>
      <c r="D5" s="12">
        <f t="shared" si="0"/>
        <v>106954</v>
      </c>
      <c r="E5" s="12">
        <f t="shared" si="0"/>
        <v>107020</v>
      </c>
      <c r="F5" s="12">
        <f t="shared" si="0"/>
        <v>107078</v>
      </c>
      <c r="G5" s="12">
        <f t="shared" si="0"/>
        <v>107162</v>
      </c>
      <c r="H5" s="12">
        <f t="shared" si="0"/>
        <v>107270</v>
      </c>
      <c r="I5" s="12">
        <f t="shared" si="0"/>
        <v>107369</v>
      </c>
      <c r="J5" s="12">
        <f t="shared" si="0"/>
        <v>107451</v>
      </c>
      <c r="K5" s="12">
        <f t="shared" si="0"/>
        <v>107504</v>
      </c>
      <c r="L5" s="12">
        <f t="shared" si="0"/>
        <v>107550</v>
      </c>
      <c r="M5" s="12">
        <f t="shared" si="0"/>
        <v>107622</v>
      </c>
      <c r="N5" s="12">
        <f t="shared" si="0"/>
        <v>107730</v>
      </c>
      <c r="O5" s="12">
        <f t="shared" si="0"/>
        <v>107793</v>
      </c>
      <c r="P5" s="12">
        <f t="shared" ref="P5:AA5" si="1">P6+$B7</f>
        <v>107883</v>
      </c>
      <c r="Q5" s="12">
        <f t="shared" si="1"/>
        <v>107954</v>
      </c>
      <c r="R5" s="12">
        <f t="shared" si="1"/>
        <v>108001</v>
      </c>
      <c r="S5" s="12">
        <f t="shared" si="1"/>
        <v>108105</v>
      </c>
      <c r="T5" s="12">
        <f t="shared" si="1"/>
        <v>108214</v>
      </c>
      <c r="U5" s="12">
        <f t="shared" si="1"/>
        <v>108322</v>
      </c>
      <c r="V5" s="12">
        <f t="shared" si="1"/>
        <v>108429</v>
      </c>
      <c r="W5" s="12">
        <f t="shared" si="1"/>
        <v>108537</v>
      </c>
      <c r="X5" s="12">
        <f t="shared" si="1"/>
        <v>108639</v>
      </c>
      <c r="Y5" s="12">
        <f t="shared" si="1"/>
        <v>108699</v>
      </c>
      <c r="Z5" s="12">
        <f t="shared" si="1"/>
        <v>108810</v>
      </c>
      <c r="AA5" s="12">
        <f t="shared" si="1"/>
        <v>108914</v>
      </c>
      <c r="AB5" s="12">
        <f>AB6+$B7</f>
        <v>108958</v>
      </c>
      <c r="AC5" s="12">
        <f>AC6+$B7</f>
        <v>109071</v>
      </c>
      <c r="AD5" s="12">
        <f>AD6+$B7</f>
        <v>109173</v>
      </c>
      <c r="AE5" s="12">
        <f>AE6+$B7</f>
        <v>109261</v>
      </c>
      <c r="AF5" s="12">
        <f>AF6+$B7</f>
        <v>109341</v>
      </c>
      <c r="AG5" s="12"/>
      <c r="AI5" s="12">
        <f>MAX(C5:AG5)-B5</f>
        <v>2501</v>
      </c>
    </row>
    <row r="6" spans="1:40" x14ac:dyDescent="0.25">
      <c r="B6" s="12">
        <v>38478</v>
      </c>
      <c r="C6" s="12">
        <v>38522</v>
      </c>
      <c r="D6" s="12">
        <v>38592</v>
      </c>
      <c r="E6" s="12">
        <v>38658</v>
      </c>
      <c r="F6" s="12">
        <v>38716</v>
      </c>
      <c r="G6" s="12">
        <v>38800</v>
      </c>
      <c r="H6" s="12">
        <v>38908</v>
      </c>
      <c r="I6" s="12">
        <v>39007</v>
      </c>
      <c r="J6" s="12">
        <v>39089</v>
      </c>
      <c r="K6" s="12">
        <v>39142</v>
      </c>
      <c r="L6" s="12">
        <v>39188</v>
      </c>
      <c r="M6" s="12">
        <v>39260</v>
      </c>
      <c r="N6" s="12">
        <v>39368</v>
      </c>
      <c r="O6" s="12">
        <v>39431</v>
      </c>
      <c r="P6" s="12">
        <v>39521</v>
      </c>
      <c r="Q6" s="12">
        <v>39592</v>
      </c>
      <c r="R6" s="12">
        <v>39639</v>
      </c>
      <c r="S6" s="12">
        <v>39743</v>
      </c>
      <c r="T6" s="12">
        <v>39852</v>
      </c>
      <c r="U6" s="12">
        <v>39960</v>
      </c>
      <c r="V6" s="12">
        <v>40067</v>
      </c>
      <c r="W6" s="12">
        <v>40175</v>
      </c>
      <c r="X6" s="12">
        <v>40277</v>
      </c>
      <c r="Y6" s="12">
        <v>40337</v>
      </c>
      <c r="Z6" s="12">
        <v>40448</v>
      </c>
      <c r="AA6" s="12">
        <v>40552</v>
      </c>
      <c r="AB6" s="12">
        <v>40596</v>
      </c>
      <c r="AC6" s="12">
        <v>40709</v>
      </c>
      <c r="AD6" s="12">
        <v>40811</v>
      </c>
      <c r="AE6" s="12">
        <v>40899</v>
      </c>
      <c r="AF6" s="12">
        <v>40979</v>
      </c>
      <c r="AG6" s="12"/>
    </row>
    <row r="7" spans="1:40" x14ac:dyDescent="0.25">
      <c r="B7" s="12">
        <v>68362</v>
      </c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phoneticPr fontId="22" type="noConversion"/>
  <conditionalFormatting sqref="W2:AA2">
    <cfRule type="cellIs" dxfId="3251" priority="7" stopIfTrue="1" operator="greaterThan">
      <formula>70</formula>
    </cfRule>
    <cfRule type="cellIs" dxfId="3250" priority="8" stopIfTrue="1" operator="between">
      <formula>60</formula>
      <formula>70</formula>
    </cfRule>
    <cfRule type="cellIs" dxfId="3249" priority="9" stopIfTrue="1" operator="between">
      <formula>45</formula>
      <formula>60</formula>
    </cfRule>
  </conditionalFormatting>
  <conditionalFormatting sqref="AC4:AG4 B4:U4">
    <cfRule type="cellIs" dxfId="3248" priority="10" stopIfTrue="1" operator="greaterThan">
      <formula>100</formula>
    </cfRule>
    <cfRule type="cellIs" dxfId="3247" priority="11" stopIfTrue="1" operator="between">
      <formula>80</formula>
      <formula>100</formula>
    </cfRule>
    <cfRule type="cellIs" dxfId="3246" priority="12" stopIfTrue="1" operator="between">
      <formula>50</formula>
      <formula>80</formula>
    </cfRule>
  </conditionalFormatting>
  <conditionalFormatting sqref="V4">
    <cfRule type="cellIs" dxfId="3245" priority="4" stopIfTrue="1" operator="greaterThan">
      <formula>100</formula>
    </cfRule>
    <cfRule type="cellIs" dxfId="3244" priority="5" stopIfTrue="1" operator="between">
      <formula>80</formula>
      <formula>100</formula>
    </cfRule>
    <cfRule type="cellIs" dxfId="3243" priority="6" stopIfTrue="1" operator="between">
      <formula>50</formula>
      <formula>80</formula>
    </cfRule>
  </conditionalFormatting>
  <conditionalFormatting sqref="W4">
    <cfRule type="cellIs" dxfId="3242" priority="1" stopIfTrue="1" operator="greaterThan">
      <formula>100</formula>
    </cfRule>
    <cfRule type="cellIs" dxfId="3241" priority="2" stopIfTrue="1" operator="between">
      <formula>80</formula>
      <formula>100</formula>
    </cfRule>
    <cfRule type="cellIs" dxfId="3240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11.712999999999999</v>
      </c>
      <c r="C3" s="14">
        <v>1.8380000000000001</v>
      </c>
      <c r="D3" s="14">
        <v>6.3150000000000004</v>
      </c>
      <c r="E3" s="14">
        <v>8.2490000000000006</v>
      </c>
      <c r="F3" s="14">
        <v>0.69</v>
      </c>
      <c r="G3" s="14">
        <v>15</v>
      </c>
      <c r="H3" s="14">
        <v>1.6419999999999999</v>
      </c>
      <c r="I3" s="14">
        <v>0.41099999999999998</v>
      </c>
      <c r="J3" s="14">
        <v>0.46100000000000002</v>
      </c>
      <c r="K3" s="14">
        <v>0.79500000000000004</v>
      </c>
      <c r="L3" s="14">
        <v>1.119</v>
      </c>
      <c r="M3" s="14">
        <v>0.45500000000000002</v>
      </c>
      <c r="N3" s="14">
        <v>0</v>
      </c>
      <c r="O3" s="14">
        <v>0</v>
      </c>
      <c r="P3" s="14">
        <v>0</v>
      </c>
      <c r="Q3" s="14">
        <v>0</v>
      </c>
      <c r="R3" s="14">
        <v>0.625</v>
      </c>
      <c r="S3" s="14">
        <v>3.177</v>
      </c>
      <c r="T3" s="14">
        <v>11.268000000000001</v>
      </c>
      <c r="U3" s="14">
        <v>13.016999999999999</v>
      </c>
      <c r="V3" s="14">
        <v>14.191000000000001</v>
      </c>
      <c r="W3" s="14">
        <v>5.2060000000000004</v>
      </c>
      <c r="X3" s="14">
        <v>5.7439999999999998</v>
      </c>
      <c r="Y3" s="14">
        <v>5.8339999999999996</v>
      </c>
      <c r="Z3" s="14">
        <v>2.903</v>
      </c>
      <c r="AA3" s="14">
        <v>13.746</v>
      </c>
      <c r="AB3" s="14">
        <v>13.285</v>
      </c>
      <c r="AC3" s="14">
        <v>14.863</v>
      </c>
      <c r="AD3" s="14">
        <v>13.003</v>
      </c>
      <c r="AE3" s="14"/>
      <c r="AF3" s="14"/>
      <c r="AG3" s="14"/>
      <c r="AH3" s="14"/>
      <c r="AI3" s="14"/>
    </row>
    <row r="4" spans="1:40" s="7" customFormat="1" x14ac:dyDescent="0.25">
      <c r="A4" s="15" t="s">
        <v>17</v>
      </c>
      <c r="B4" s="18">
        <v>50.1</v>
      </c>
      <c r="C4" s="18">
        <v>6.9</v>
      </c>
      <c r="D4" s="18">
        <v>10.8</v>
      </c>
      <c r="E4" s="18">
        <v>13.3</v>
      </c>
      <c r="F4" s="18">
        <v>1.9</v>
      </c>
      <c r="G4" s="18">
        <v>45.5</v>
      </c>
      <c r="H4" s="18">
        <v>5.7</v>
      </c>
      <c r="I4" s="18">
        <v>1.1000000000000001</v>
      </c>
      <c r="J4" s="18">
        <v>1.5</v>
      </c>
      <c r="K4" s="18">
        <v>3</v>
      </c>
      <c r="L4" s="18">
        <v>5.7</v>
      </c>
      <c r="M4" s="18">
        <v>1.9</v>
      </c>
      <c r="N4" s="18">
        <v>0</v>
      </c>
      <c r="O4" s="18">
        <v>0</v>
      </c>
      <c r="P4" s="18">
        <v>0</v>
      </c>
      <c r="Q4" s="18">
        <v>0</v>
      </c>
      <c r="R4" s="18">
        <v>2.6</v>
      </c>
      <c r="S4" s="18">
        <v>10.3</v>
      </c>
      <c r="T4" s="18">
        <v>56.1</v>
      </c>
      <c r="U4" s="18">
        <v>77.900000000000006</v>
      </c>
      <c r="V4" s="18">
        <v>41.4</v>
      </c>
      <c r="W4" s="18">
        <v>25.3</v>
      </c>
      <c r="X4" s="18">
        <v>28.1</v>
      </c>
      <c r="Y4" s="18">
        <v>27.1</v>
      </c>
      <c r="Z4" s="18">
        <v>14</v>
      </c>
      <c r="AA4" s="18">
        <v>69</v>
      </c>
      <c r="AB4" s="18">
        <v>80</v>
      </c>
      <c r="AC4" s="18">
        <v>70.7</v>
      </c>
      <c r="AD4" s="18">
        <v>76.7</v>
      </c>
      <c r="AE4" s="18"/>
      <c r="AF4" s="18"/>
      <c r="AG4" s="18"/>
      <c r="AH4" s="18"/>
      <c r="AI4" s="18">
        <f>SUM(C4:AG4)</f>
        <v>676.50000000000023</v>
      </c>
      <c r="AJ4" s="16">
        <f>AVERAGE(C4:AG4)</f>
        <v>24.160714285714295</v>
      </c>
      <c r="AK4" s="17"/>
    </row>
    <row r="5" spans="1:40" x14ac:dyDescent="0.25">
      <c r="A5" s="13" t="s">
        <v>23</v>
      </c>
      <c r="B5" s="12">
        <v>3162</v>
      </c>
      <c r="C5">
        <v>3169</v>
      </c>
      <c r="D5">
        <v>3180</v>
      </c>
      <c r="E5">
        <v>3193</v>
      </c>
      <c r="F5" s="12">
        <v>3195</v>
      </c>
      <c r="G5" s="12">
        <v>3240</v>
      </c>
      <c r="H5" s="12">
        <v>3246</v>
      </c>
      <c r="I5" s="12">
        <v>3249</v>
      </c>
      <c r="J5" s="12">
        <v>3249</v>
      </c>
      <c r="K5" s="12">
        <v>3252</v>
      </c>
      <c r="L5" s="12">
        <v>3258</v>
      </c>
      <c r="M5" s="12">
        <v>3260</v>
      </c>
      <c r="N5" s="12">
        <v>3260</v>
      </c>
      <c r="O5" s="12">
        <v>3260</v>
      </c>
      <c r="P5" s="12">
        <v>3260</v>
      </c>
      <c r="Q5" s="12">
        <v>3260</v>
      </c>
      <c r="R5" s="12">
        <v>3264</v>
      </c>
      <c r="S5" s="12">
        <v>3274</v>
      </c>
      <c r="T5" s="12">
        <v>3331</v>
      </c>
      <c r="U5" s="12">
        <v>3408</v>
      </c>
      <c r="V5" s="12">
        <v>3450</v>
      </c>
      <c r="W5" s="12">
        <v>3475</v>
      </c>
      <c r="X5" s="12">
        <v>3503</v>
      </c>
      <c r="Y5" s="12">
        <v>3531</v>
      </c>
      <c r="Z5" s="12">
        <v>3545</v>
      </c>
      <c r="AA5" s="12">
        <v>3614</v>
      </c>
      <c r="AB5" s="12">
        <v>3694</v>
      </c>
      <c r="AC5" s="12">
        <v>3764</v>
      </c>
      <c r="AD5" s="12">
        <v>3841</v>
      </c>
      <c r="AE5" s="12"/>
      <c r="AF5" s="12"/>
      <c r="AG5" s="12"/>
      <c r="AI5" s="12">
        <f>MAX(C5:AG5)-B5</f>
        <v>679</v>
      </c>
    </row>
  </sheetData>
  <sheetProtection selectLockedCells="1" selectUnlockedCells="1"/>
  <phoneticPr fontId="0" type="noConversion"/>
  <conditionalFormatting sqref="B6:AG6">
    <cfRule type="cellIs" dxfId="3581" priority="1" stopIfTrue="1" operator="greaterThan">
      <formula>17</formula>
    </cfRule>
    <cfRule type="cellIs" dxfId="3580" priority="2" stopIfTrue="1" operator="between">
      <formula>10</formula>
      <formula>15</formula>
    </cfRule>
    <cfRule type="cellIs" dxfId="3579" priority="3" stopIfTrue="1" operator="between">
      <formula>15</formula>
      <formula>17</formula>
    </cfRule>
  </conditionalFormatting>
  <conditionalFormatting sqref="B4:AG4">
    <cfRule type="cellIs" dxfId="3578" priority="4" stopIfTrue="1" operator="greaterThan">
      <formula>50</formula>
    </cfRule>
    <cfRule type="cellIs" dxfId="3577" priority="5" stopIfTrue="1" operator="between">
      <formula>25</formula>
      <formula>35</formula>
    </cfRule>
    <cfRule type="cellIs" dxfId="3576" priority="6" stopIfTrue="1" operator="between">
      <formula>35</formula>
      <formula>50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workbookViewId="0"/>
  </sheetViews>
  <sheetFormatPr baseColWidth="10" defaultRowHeight="13.2" x14ac:dyDescent="0.25"/>
  <cols>
    <col min="1" max="1" width="19.77734375" style="13" customWidth="1"/>
    <col min="2" max="2" width="7" style="13" bestFit="1" customWidth="1"/>
    <col min="3" max="33" width="7" bestFit="1" customWidth="1"/>
    <col min="34" max="34" width="2.55468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18.289000000000001</v>
      </c>
      <c r="C3" s="14">
        <v>16.390999999999998</v>
      </c>
      <c r="D3" s="14">
        <v>18.163</v>
      </c>
      <c r="E3" s="14">
        <v>3.8940000000000001</v>
      </c>
      <c r="F3" s="14">
        <v>16.997</v>
      </c>
      <c r="G3" s="14"/>
      <c r="H3" s="14">
        <v>14.35</v>
      </c>
      <c r="I3" s="14">
        <v>15.651</v>
      </c>
      <c r="J3" s="14">
        <v>16.908999999999999</v>
      </c>
      <c r="K3" s="14">
        <v>17.148</v>
      </c>
      <c r="L3" s="14">
        <v>4.7270000000000003</v>
      </c>
      <c r="M3" s="14">
        <v>14.689</v>
      </c>
      <c r="N3" s="14">
        <v>15.260999999999999</v>
      </c>
      <c r="O3" s="14">
        <v>2.3570000000000002</v>
      </c>
      <c r="P3" s="14">
        <v>18.123999999999999</v>
      </c>
      <c r="Q3" s="14">
        <v>18.169</v>
      </c>
      <c r="R3" s="14">
        <v>18.128</v>
      </c>
      <c r="S3" s="14">
        <v>18.192</v>
      </c>
      <c r="T3" s="14">
        <v>15.58</v>
      </c>
      <c r="U3" s="14">
        <v>17.454000000000001</v>
      </c>
      <c r="V3" s="14">
        <v>18.119</v>
      </c>
      <c r="W3" s="14">
        <v>18.273</v>
      </c>
      <c r="X3" s="14">
        <v>17.937999999999999</v>
      </c>
      <c r="Y3" s="14">
        <v>18.308</v>
      </c>
      <c r="Z3" s="14">
        <v>18.221</v>
      </c>
      <c r="AA3" s="14">
        <v>17.643999999999998</v>
      </c>
      <c r="AB3" s="14">
        <v>16.565000000000001</v>
      </c>
      <c r="AC3" s="14">
        <v>17.561</v>
      </c>
      <c r="AD3" s="14">
        <v>18.14</v>
      </c>
      <c r="AE3" s="14">
        <v>18.225000000000001</v>
      </c>
      <c r="AF3" s="14">
        <v>17.437000000000001</v>
      </c>
      <c r="AG3" s="14">
        <v>18.059999999999999</v>
      </c>
      <c r="AH3" s="14"/>
      <c r="AI3" s="14"/>
    </row>
    <row r="4" spans="1:40" s="7" customFormat="1" x14ac:dyDescent="0.25">
      <c r="A4" s="15" t="s">
        <v>17</v>
      </c>
      <c r="B4" s="18">
        <v>80</v>
      </c>
      <c r="C4" s="18">
        <v>62</v>
      </c>
      <c r="D4" s="18">
        <v>43</v>
      </c>
      <c r="E4" s="18">
        <v>13</v>
      </c>
      <c r="F4" s="18">
        <v>38</v>
      </c>
      <c r="G4" s="18">
        <v>35</v>
      </c>
      <c r="H4" s="18">
        <v>112</v>
      </c>
      <c r="I4" s="18">
        <v>93</v>
      </c>
      <c r="J4" s="18">
        <v>108</v>
      </c>
      <c r="K4" s="18">
        <v>92</v>
      </c>
      <c r="L4" s="18">
        <v>16</v>
      </c>
      <c r="M4" s="18">
        <v>114</v>
      </c>
      <c r="N4" s="18">
        <v>102</v>
      </c>
      <c r="O4" s="18">
        <v>11</v>
      </c>
      <c r="P4" s="18">
        <v>59</v>
      </c>
      <c r="Q4" s="18">
        <v>46</v>
      </c>
      <c r="R4" s="18">
        <v>47</v>
      </c>
      <c r="S4" s="18">
        <v>64</v>
      </c>
      <c r="T4" s="18">
        <v>121</v>
      </c>
      <c r="U4" s="18">
        <v>76</v>
      </c>
      <c r="V4" s="18">
        <v>85</v>
      </c>
      <c r="W4" s="18">
        <v>101</v>
      </c>
      <c r="X4" s="7">
        <v>92</v>
      </c>
      <c r="Y4" s="7">
        <v>81</v>
      </c>
      <c r="Z4" s="7">
        <v>89</v>
      </c>
      <c r="AA4" s="7">
        <v>116</v>
      </c>
      <c r="AB4" s="7">
        <v>89</v>
      </c>
      <c r="AC4" s="7">
        <v>80</v>
      </c>
      <c r="AD4" s="7">
        <v>92</v>
      </c>
      <c r="AE4" s="18">
        <v>68</v>
      </c>
      <c r="AF4" s="18">
        <v>94</v>
      </c>
      <c r="AG4" s="18">
        <v>83</v>
      </c>
      <c r="AH4" s="18"/>
      <c r="AI4" s="18">
        <f>SUM(C4:AG4)</f>
        <v>2322</v>
      </c>
      <c r="AJ4" s="16">
        <f>AVERAGE(C4:AG4)</f>
        <v>74.903225806451616</v>
      </c>
      <c r="AK4" s="17"/>
    </row>
    <row r="5" spans="1:40" x14ac:dyDescent="0.25">
      <c r="A5" s="13" t="s">
        <v>23</v>
      </c>
      <c r="B5" s="12">
        <f t="shared" ref="B5:AG5" si="0">B6+$B7</f>
        <v>109341</v>
      </c>
      <c r="C5" s="12">
        <f t="shared" si="0"/>
        <v>109403</v>
      </c>
      <c r="D5" s="12">
        <f t="shared" si="0"/>
        <v>109446</v>
      </c>
      <c r="E5" s="12">
        <f t="shared" si="0"/>
        <v>109459</v>
      </c>
      <c r="F5" s="12">
        <f t="shared" si="0"/>
        <v>109497</v>
      </c>
      <c r="G5" s="12">
        <f t="shared" si="0"/>
        <v>109532</v>
      </c>
      <c r="H5" s="12">
        <f t="shared" si="0"/>
        <v>109644</v>
      </c>
      <c r="I5" s="12">
        <f t="shared" si="0"/>
        <v>109737</v>
      </c>
      <c r="J5" s="12">
        <f t="shared" si="0"/>
        <v>109845</v>
      </c>
      <c r="K5" s="12">
        <f t="shared" si="0"/>
        <v>109937</v>
      </c>
      <c r="L5" s="12">
        <f t="shared" si="0"/>
        <v>109953</v>
      </c>
      <c r="M5" s="12">
        <f t="shared" si="0"/>
        <v>110067</v>
      </c>
      <c r="N5" s="12">
        <f t="shared" si="0"/>
        <v>110169</v>
      </c>
      <c r="O5" s="12">
        <f t="shared" si="0"/>
        <v>110180</v>
      </c>
      <c r="P5" s="12">
        <f t="shared" si="0"/>
        <v>110239</v>
      </c>
      <c r="Q5" s="12">
        <f t="shared" si="0"/>
        <v>110285</v>
      </c>
      <c r="R5" s="12">
        <f t="shared" si="0"/>
        <v>110332</v>
      </c>
      <c r="S5" s="12">
        <f t="shared" si="0"/>
        <v>110396</v>
      </c>
      <c r="T5" s="12">
        <f t="shared" si="0"/>
        <v>110517</v>
      </c>
      <c r="U5" s="12">
        <f t="shared" si="0"/>
        <v>110593</v>
      </c>
      <c r="V5" s="12">
        <f t="shared" si="0"/>
        <v>110678</v>
      </c>
      <c r="W5" s="12">
        <f t="shared" si="0"/>
        <v>110779</v>
      </c>
      <c r="X5" s="12">
        <f t="shared" si="0"/>
        <v>110871</v>
      </c>
      <c r="Y5" s="12">
        <f t="shared" si="0"/>
        <v>110952</v>
      </c>
      <c r="Z5" s="12">
        <f t="shared" si="0"/>
        <v>111041</v>
      </c>
      <c r="AA5" s="12">
        <f t="shared" si="0"/>
        <v>111157</v>
      </c>
      <c r="AB5" s="12">
        <f t="shared" si="0"/>
        <v>111246</v>
      </c>
      <c r="AC5" s="12">
        <f t="shared" si="0"/>
        <v>111326</v>
      </c>
      <c r="AD5" s="12">
        <f t="shared" si="0"/>
        <v>111418</v>
      </c>
      <c r="AE5" s="12">
        <f t="shared" si="0"/>
        <v>111486</v>
      </c>
      <c r="AF5" s="12">
        <f t="shared" si="0"/>
        <v>111580</v>
      </c>
      <c r="AG5" s="12">
        <f t="shared" si="0"/>
        <v>111663</v>
      </c>
      <c r="AI5" s="12">
        <f>MAX(C5:AG5)-B5</f>
        <v>2322</v>
      </c>
    </row>
    <row r="6" spans="1:40" x14ac:dyDescent="0.25">
      <c r="B6" s="12">
        <v>40979</v>
      </c>
      <c r="C6" s="12">
        <v>41041</v>
      </c>
      <c r="D6" s="12">
        <v>41084</v>
      </c>
      <c r="E6" s="12">
        <v>41097</v>
      </c>
      <c r="F6" s="12">
        <v>41135</v>
      </c>
      <c r="G6" s="12">
        <v>41170</v>
      </c>
      <c r="H6" s="12">
        <v>41282</v>
      </c>
      <c r="I6" s="12">
        <v>41375</v>
      </c>
      <c r="J6" s="12">
        <v>41483</v>
      </c>
      <c r="K6" s="12">
        <v>41575</v>
      </c>
      <c r="L6" s="12">
        <v>41591</v>
      </c>
      <c r="M6" s="12">
        <v>41705</v>
      </c>
      <c r="N6" s="12">
        <v>41807</v>
      </c>
      <c r="O6" s="12">
        <v>41818</v>
      </c>
      <c r="P6" s="12">
        <v>41877</v>
      </c>
      <c r="Q6" s="12">
        <v>41923</v>
      </c>
      <c r="R6" s="12">
        <v>41970</v>
      </c>
      <c r="S6" s="12">
        <v>42034</v>
      </c>
      <c r="T6" s="12">
        <v>42155</v>
      </c>
      <c r="U6" s="12">
        <v>42231</v>
      </c>
      <c r="V6" s="12">
        <v>42316</v>
      </c>
      <c r="W6" s="12">
        <v>42417</v>
      </c>
      <c r="X6" s="12">
        <v>42509</v>
      </c>
      <c r="Y6" s="12">
        <v>42590</v>
      </c>
      <c r="Z6" s="12">
        <v>42679</v>
      </c>
      <c r="AA6" s="12">
        <v>42795</v>
      </c>
      <c r="AB6" s="12">
        <v>42884</v>
      </c>
      <c r="AC6" s="12">
        <v>42964</v>
      </c>
      <c r="AD6" s="12">
        <v>43056</v>
      </c>
      <c r="AE6" s="12">
        <v>43124</v>
      </c>
      <c r="AF6" s="12">
        <v>43218</v>
      </c>
      <c r="AG6" s="12">
        <v>43301</v>
      </c>
    </row>
    <row r="7" spans="1:40" x14ac:dyDescent="0.25">
      <c r="B7" s="12">
        <v>68362</v>
      </c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3239" priority="10" stopIfTrue="1" operator="greaterThan">
      <formula>70</formula>
    </cfRule>
    <cfRule type="cellIs" dxfId="3238" priority="11" stopIfTrue="1" operator="between">
      <formula>60</formula>
      <formula>70</formula>
    </cfRule>
    <cfRule type="cellIs" dxfId="3237" priority="12" stopIfTrue="1" operator="between">
      <formula>45</formula>
      <formula>60</formula>
    </cfRule>
  </conditionalFormatting>
  <conditionalFormatting sqref="AC4:AG4 C4:U4">
    <cfRule type="cellIs" dxfId="3236" priority="13" stopIfTrue="1" operator="greaterThan">
      <formula>100</formula>
    </cfRule>
    <cfRule type="cellIs" dxfId="3235" priority="14" stopIfTrue="1" operator="between">
      <formula>80</formula>
      <formula>100</formula>
    </cfRule>
    <cfRule type="cellIs" dxfId="3234" priority="15" stopIfTrue="1" operator="between">
      <formula>50</formula>
      <formula>80</formula>
    </cfRule>
  </conditionalFormatting>
  <conditionalFormatting sqref="V4">
    <cfRule type="cellIs" dxfId="3233" priority="7" stopIfTrue="1" operator="greaterThan">
      <formula>100</formula>
    </cfRule>
    <cfRule type="cellIs" dxfId="3232" priority="8" stopIfTrue="1" operator="between">
      <formula>80</formula>
      <formula>100</formula>
    </cfRule>
    <cfRule type="cellIs" dxfId="3231" priority="9" stopIfTrue="1" operator="between">
      <formula>50</formula>
      <formula>80</formula>
    </cfRule>
  </conditionalFormatting>
  <conditionalFormatting sqref="W4">
    <cfRule type="cellIs" dxfId="3230" priority="4" stopIfTrue="1" operator="greaterThan">
      <formula>100</formula>
    </cfRule>
    <cfRule type="cellIs" dxfId="3229" priority="5" stopIfTrue="1" operator="between">
      <formula>80</formula>
      <formula>100</formula>
    </cfRule>
    <cfRule type="cellIs" dxfId="3228" priority="6" stopIfTrue="1" operator="between">
      <formula>50</formula>
      <formula>80</formula>
    </cfRule>
  </conditionalFormatting>
  <conditionalFormatting sqref="B4">
    <cfRule type="cellIs" dxfId="3227" priority="1" stopIfTrue="1" operator="greaterThan">
      <formula>100</formula>
    </cfRule>
    <cfRule type="cellIs" dxfId="3226" priority="2" stopIfTrue="1" operator="between">
      <formula>80</formula>
      <formula>100</formula>
    </cfRule>
    <cfRule type="cellIs" dxfId="3225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workbookViewId="0"/>
  </sheetViews>
  <sheetFormatPr baseColWidth="10" defaultRowHeight="13.2" x14ac:dyDescent="0.25"/>
  <cols>
    <col min="1" max="1" width="19.77734375" style="13" customWidth="1"/>
    <col min="2" max="2" width="7" style="13" bestFit="1" customWidth="1"/>
    <col min="3" max="33" width="7" bestFit="1" customWidth="1"/>
    <col min="34" max="34" width="2.55468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18.059999999999999</v>
      </c>
      <c r="C3" s="14">
        <v>18.260000000000002</v>
      </c>
      <c r="D3" s="14">
        <v>14.913</v>
      </c>
      <c r="E3" s="14">
        <v>15.56</v>
      </c>
      <c r="F3" s="14">
        <v>15.247</v>
      </c>
      <c r="G3" s="14">
        <v>18.423999999999999</v>
      </c>
      <c r="H3" s="14">
        <v>18.126999999999999</v>
      </c>
      <c r="I3" s="14">
        <v>18.138000000000002</v>
      </c>
      <c r="J3" s="14">
        <v>16.585000000000001</v>
      </c>
      <c r="K3" s="14">
        <v>18.283999999999999</v>
      </c>
      <c r="L3" s="14">
        <v>16.605</v>
      </c>
      <c r="M3" s="14">
        <v>17.53</v>
      </c>
      <c r="N3" s="14">
        <v>17.998000000000001</v>
      </c>
      <c r="O3" s="14">
        <v>6.7850000000000001</v>
      </c>
      <c r="P3" s="14">
        <v>18.189</v>
      </c>
      <c r="Q3" s="14">
        <v>18.231999999999999</v>
      </c>
      <c r="R3" s="14">
        <v>15.081</v>
      </c>
      <c r="S3" s="14">
        <v>18.143999999999998</v>
      </c>
      <c r="T3" s="14">
        <v>17.416</v>
      </c>
      <c r="U3" s="14">
        <v>14.891</v>
      </c>
      <c r="V3" s="14">
        <v>13.815</v>
      </c>
      <c r="W3" s="14">
        <v>18.138000000000002</v>
      </c>
      <c r="X3" s="14">
        <v>15.500999999999999</v>
      </c>
      <c r="Y3" s="14">
        <v>15.031000000000001</v>
      </c>
      <c r="Z3" s="14">
        <v>18.23</v>
      </c>
      <c r="AA3" s="14">
        <v>17.308</v>
      </c>
      <c r="AB3" s="14">
        <v>14.532</v>
      </c>
      <c r="AC3" s="14">
        <v>17.707000000000001</v>
      </c>
      <c r="AD3" s="14">
        <v>17.969000000000001</v>
      </c>
      <c r="AE3" s="14">
        <v>15.955</v>
      </c>
      <c r="AF3" s="14">
        <v>13.840999999999999</v>
      </c>
      <c r="AG3" s="14"/>
      <c r="AH3" s="14"/>
      <c r="AI3" s="14"/>
    </row>
    <row r="4" spans="1:40" s="7" customFormat="1" x14ac:dyDescent="0.25">
      <c r="A4" s="15" t="s">
        <v>17</v>
      </c>
      <c r="B4" s="18">
        <v>83</v>
      </c>
      <c r="C4" s="18">
        <v>80</v>
      </c>
      <c r="D4" s="18">
        <v>104</v>
      </c>
      <c r="E4" s="18">
        <v>83</v>
      </c>
      <c r="F4" s="18">
        <v>65</v>
      </c>
      <c r="G4" s="18">
        <v>105</v>
      </c>
      <c r="H4" s="18">
        <v>81</v>
      </c>
      <c r="I4" s="18">
        <v>92</v>
      </c>
      <c r="J4" s="18">
        <v>50</v>
      </c>
      <c r="K4" s="18">
        <v>90</v>
      </c>
      <c r="L4" s="18">
        <v>78</v>
      </c>
      <c r="M4" s="18">
        <v>54</v>
      </c>
      <c r="N4" s="18">
        <v>34</v>
      </c>
      <c r="O4" s="18">
        <v>28</v>
      </c>
      <c r="P4" s="18">
        <v>117</v>
      </c>
      <c r="Q4" s="18">
        <v>113</v>
      </c>
      <c r="R4" s="18">
        <v>114</v>
      </c>
      <c r="S4" s="18">
        <v>79</v>
      </c>
      <c r="T4" s="18">
        <v>114</v>
      </c>
      <c r="U4" s="18">
        <v>119</v>
      </c>
      <c r="V4" s="18">
        <v>115</v>
      </c>
      <c r="W4" s="18">
        <v>108</v>
      </c>
      <c r="X4" s="7">
        <v>124</v>
      </c>
      <c r="Y4" s="7">
        <v>124</v>
      </c>
      <c r="Z4" s="7">
        <v>96</v>
      </c>
      <c r="AA4" s="7">
        <v>119</v>
      </c>
      <c r="AB4" s="7">
        <v>120</v>
      </c>
      <c r="AC4" s="7">
        <v>116</v>
      </c>
      <c r="AD4" s="7">
        <v>116</v>
      </c>
      <c r="AE4" s="18">
        <v>111</v>
      </c>
      <c r="AF4" s="18">
        <v>113</v>
      </c>
      <c r="AG4" s="18"/>
      <c r="AH4" s="18"/>
      <c r="AI4" s="18">
        <f>SUM(C4:AG4)</f>
        <v>2862</v>
      </c>
      <c r="AJ4" s="16">
        <f>AVERAGE(C4:AG4)</f>
        <v>95.4</v>
      </c>
      <c r="AK4" s="17"/>
    </row>
    <row r="5" spans="1:40" x14ac:dyDescent="0.25">
      <c r="A5" s="13" t="s">
        <v>23</v>
      </c>
      <c r="B5" s="12">
        <f t="shared" ref="B5:AF5" si="0">B6+$B7</f>
        <v>111663</v>
      </c>
      <c r="C5" s="12">
        <f t="shared" si="0"/>
        <v>111743</v>
      </c>
      <c r="D5" s="12">
        <f t="shared" si="0"/>
        <v>111847</v>
      </c>
      <c r="E5" s="12">
        <f t="shared" si="0"/>
        <v>111930</v>
      </c>
      <c r="F5" s="12">
        <f t="shared" si="0"/>
        <v>111995</v>
      </c>
      <c r="G5" s="12">
        <f t="shared" si="0"/>
        <v>112100</v>
      </c>
      <c r="H5" s="12">
        <f t="shared" si="0"/>
        <v>112181</v>
      </c>
      <c r="I5" s="12">
        <f t="shared" si="0"/>
        <v>112273</v>
      </c>
      <c r="J5" s="12">
        <f t="shared" si="0"/>
        <v>112323</v>
      </c>
      <c r="K5" s="12">
        <f t="shared" si="0"/>
        <v>112413</v>
      </c>
      <c r="L5" s="12">
        <f t="shared" si="0"/>
        <v>112491</v>
      </c>
      <c r="M5" s="12">
        <f t="shared" si="0"/>
        <v>112545</v>
      </c>
      <c r="N5" s="12">
        <f t="shared" si="0"/>
        <v>112579</v>
      </c>
      <c r="O5" s="12">
        <f t="shared" si="0"/>
        <v>112607</v>
      </c>
      <c r="P5" s="12">
        <f t="shared" si="0"/>
        <v>112724</v>
      </c>
      <c r="Q5" s="12">
        <f t="shared" si="0"/>
        <v>112837</v>
      </c>
      <c r="R5" s="12">
        <f t="shared" si="0"/>
        <v>112951</v>
      </c>
      <c r="S5" s="12">
        <f t="shared" si="0"/>
        <v>113030</v>
      </c>
      <c r="T5" s="12">
        <f t="shared" si="0"/>
        <v>113144</v>
      </c>
      <c r="U5" s="12">
        <f t="shared" si="0"/>
        <v>113263</v>
      </c>
      <c r="V5" s="12">
        <f t="shared" si="0"/>
        <v>113378</v>
      </c>
      <c r="W5" s="12">
        <f t="shared" si="0"/>
        <v>113486</v>
      </c>
      <c r="X5" s="12">
        <f t="shared" si="0"/>
        <v>113610</v>
      </c>
      <c r="Y5" s="12">
        <f t="shared" si="0"/>
        <v>113734</v>
      </c>
      <c r="Z5" s="12">
        <f t="shared" si="0"/>
        <v>113830</v>
      </c>
      <c r="AA5" s="12">
        <f t="shared" si="0"/>
        <v>113949</v>
      </c>
      <c r="AB5" s="12">
        <f t="shared" si="0"/>
        <v>114069</v>
      </c>
      <c r="AC5" s="12">
        <f t="shared" si="0"/>
        <v>114185</v>
      </c>
      <c r="AD5" s="12">
        <f t="shared" si="0"/>
        <v>114301</v>
      </c>
      <c r="AE5" s="12">
        <f t="shared" si="0"/>
        <v>114412</v>
      </c>
      <c r="AF5" s="12">
        <f t="shared" si="0"/>
        <v>114525</v>
      </c>
      <c r="AG5" s="12"/>
      <c r="AI5" s="12">
        <f>MAX(C5:AG5)-B5</f>
        <v>2862</v>
      </c>
    </row>
    <row r="6" spans="1:40" x14ac:dyDescent="0.25">
      <c r="B6" s="12">
        <v>43301</v>
      </c>
      <c r="C6" s="12">
        <v>43381</v>
      </c>
      <c r="D6" s="12">
        <v>43485</v>
      </c>
      <c r="E6" s="12">
        <v>43568</v>
      </c>
      <c r="F6" s="12">
        <v>43633</v>
      </c>
      <c r="G6" s="12">
        <v>43738</v>
      </c>
      <c r="H6" s="12">
        <v>43819</v>
      </c>
      <c r="I6" s="12">
        <v>43911</v>
      </c>
      <c r="J6" s="12">
        <v>43961</v>
      </c>
      <c r="K6" s="12">
        <v>44051</v>
      </c>
      <c r="L6" s="12">
        <v>44129</v>
      </c>
      <c r="M6" s="12">
        <v>44183</v>
      </c>
      <c r="N6" s="12">
        <v>44217</v>
      </c>
      <c r="O6" s="12">
        <v>44245</v>
      </c>
      <c r="P6" s="12">
        <v>44362</v>
      </c>
      <c r="Q6" s="12">
        <v>44475</v>
      </c>
      <c r="R6" s="12">
        <v>44589</v>
      </c>
      <c r="S6" s="12">
        <v>44668</v>
      </c>
      <c r="T6" s="12">
        <v>44782</v>
      </c>
      <c r="U6" s="12">
        <v>44901</v>
      </c>
      <c r="V6" s="12">
        <v>45016</v>
      </c>
      <c r="W6" s="12">
        <v>45124</v>
      </c>
      <c r="X6" s="12">
        <v>45248</v>
      </c>
      <c r="Y6" s="12">
        <v>45372</v>
      </c>
      <c r="Z6" s="12">
        <v>45468</v>
      </c>
      <c r="AA6" s="12">
        <v>45587</v>
      </c>
      <c r="AB6" s="12">
        <v>45707</v>
      </c>
      <c r="AC6" s="12">
        <v>45823</v>
      </c>
      <c r="AD6" s="12">
        <v>45939</v>
      </c>
      <c r="AE6" s="12">
        <v>46050</v>
      </c>
      <c r="AF6" s="12">
        <v>46163</v>
      </c>
      <c r="AG6" s="12"/>
    </row>
    <row r="7" spans="1:40" x14ac:dyDescent="0.25">
      <c r="B7" s="12">
        <v>68362</v>
      </c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3224" priority="13" stopIfTrue="1" operator="greaterThan">
      <formula>70</formula>
    </cfRule>
    <cfRule type="cellIs" dxfId="3223" priority="14" stopIfTrue="1" operator="between">
      <formula>60</formula>
      <formula>70</formula>
    </cfRule>
    <cfRule type="cellIs" dxfId="3222" priority="15" stopIfTrue="1" operator="between">
      <formula>45</formula>
      <formula>60</formula>
    </cfRule>
  </conditionalFormatting>
  <conditionalFormatting sqref="AC4:AG4 C4:U4">
    <cfRule type="cellIs" dxfId="3221" priority="16" stopIfTrue="1" operator="greaterThan">
      <formula>100</formula>
    </cfRule>
    <cfRule type="cellIs" dxfId="3220" priority="17" stopIfTrue="1" operator="between">
      <formula>80</formula>
      <formula>100</formula>
    </cfRule>
    <cfRule type="cellIs" dxfId="3219" priority="18" stopIfTrue="1" operator="between">
      <formula>50</formula>
      <formula>80</formula>
    </cfRule>
  </conditionalFormatting>
  <conditionalFormatting sqref="V4">
    <cfRule type="cellIs" dxfId="3218" priority="10" stopIfTrue="1" operator="greaterThan">
      <formula>100</formula>
    </cfRule>
    <cfRule type="cellIs" dxfId="3217" priority="11" stopIfTrue="1" operator="between">
      <formula>80</formula>
      <formula>100</formula>
    </cfRule>
    <cfRule type="cellIs" dxfId="3216" priority="12" stopIfTrue="1" operator="between">
      <formula>50</formula>
      <formula>80</formula>
    </cfRule>
  </conditionalFormatting>
  <conditionalFormatting sqref="W4">
    <cfRule type="cellIs" dxfId="3215" priority="7" stopIfTrue="1" operator="greaterThan">
      <formula>100</formula>
    </cfRule>
    <cfRule type="cellIs" dxfId="3214" priority="8" stopIfTrue="1" operator="between">
      <formula>80</formula>
      <formula>100</formula>
    </cfRule>
    <cfRule type="cellIs" dxfId="3213" priority="9" stopIfTrue="1" operator="between">
      <formula>50</formula>
      <formula>80</formula>
    </cfRule>
  </conditionalFormatting>
  <conditionalFormatting sqref="B4">
    <cfRule type="cellIs" dxfId="3212" priority="1" stopIfTrue="1" operator="greaterThan">
      <formula>100</formula>
    </cfRule>
    <cfRule type="cellIs" dxfId="3211" priority="2" stopIfTrue="1" operator="between">
      <formula>80</formula>
      <formula>100</formula>
    </cfRule>
    <cfRule type="cellIs" dxfId="3210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workbookViewId="0"/>
  </sheetViews>
  <sheetFormatPr baseColWidth="10" defaultRowHeight="13.2" x14ac:dyDescent="0.25"/>
  <cols>
    <col min="1" max="1" width="19.77734375" style="13" customWidth="1"/>
    <col min="2" max="2" width="7" style="13" bestFit="1" customWidth="1"/>
    <col min="3" max="33" width="7" bestFit="1" customWidth="1"/>
    <col min="34" max="34" width="2.55468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13.840999999999999</v>
      </c>
      <c r="C3" s="14">
        <v>13.638</v>
      </c>
      <c r="D3" s="14">
        <v>13.534000000000001</v>
      </c>
      <c r="E3" s="14">
        <v>15.069000000000001</v>
      </c>
      <c r="F3" s="14"/>
      <c r="G3" s="14">
        <v>12.964</v>
      </c>
      <c r="H3" s="14">
        <v>15.128</v>
      </c>
      <c r="I3" s="14">
        <v>15.903</v>
      </c>
      <c r="J3" s="14">
        <v>16.263999999999999</v>
      </c>
      <c r="K3" s="14">
        <v>14.236000000000001</v>
      </c>
      <c r="L3" s="14">
        <v>18.277999999999999</v>
      </c>
      <c r="M3" s="14">
        <v>17.736000000000001</v>
      </c>
      <c r="N3" s="14">
        <v>16.190999999999999</v>
      </c>
      <c r="O3" s="14">
        <v>15.551</v>
      </c>
      <c r="P3" s="14">
        <v>16.097999999999999</v>
      </c>
      <c r="Q3" s="14">
        <v>17.344000000000001</v>
      </c>
      <c r="R3" s="14">
        <v>14.016</v>
      </c>
      <c r="S3" s="14">
        <v>18.298999999999999</v>
      </c>
      <c r="T3" s="14">
        <v>14.068</v>
      </c>
      <c r="U3" s="14">
        <v>13.801</v>
      </c>
      <c r="V3" s="14">
        <v>17.827999999999999</v>
      </c>
      <c r="W3" s="14">
        <v>11.654999999999999</v>
      </c>
      <c r="X3" s="14">
        <v>18.209</v>
      </c>
      <c r="Y3" s="14">
        <v>17.927</v>
      </c>
      <c r="Z3" s="14">
        <v>16.777999999999999</v>
      </c>
      <c r="AA3" s="14">
        <v>16.344999999999999</v>
      </c>
      <c r="AB3" s="14">
        <v>14.42</v>
      </c>
      <c r="AC3" s="14">
        <v>14.803229999999999</v>
      </c>
      <c r="AD3" s="14">
        <v>12.798</v>
      </c>
      <c r="AE3" s="14">
        <v>13.728</v>
      </c>
      <c r="AF3" s="14">
        <v>13.712999999999999</v>
      </c>
      <c r="AG3" s="14">
        <v>18.094000000000001</v>
      </c>
      <c r="AH3" s="14"/>
      <c r="AI3" s="14"/>
    </row>
    <row r="4" spans="1:40" s="7" customFormat="1" x14ac:dyDescent="0.25">
      <c r="A4" s="15" t="s">
        <v>17</v>
      </c>
      <c r="B4" s="18">
        <v>113</v>
      </c>
      <c r="C4" s="18">
        <v>111</v>
      </c>
      <c r="D4" s="18">
        <v>103</v>
      </c>
      <c r="E4" s="18">
        <v>67</v>
      </c>
      <c r="F4" s="18">
        <v>67</v>
      </c>
      <c r="G4" s="18">
        <v>29</v>
      </c>
      <c r="H4" s="18">
        <v>40</v>
      </c>
      <c r="I4" s="18">
        <v>118</v>
      </c>
      <c r="J4" s="18">
        <v>116</v>
      </c>
      <c r="K4" s="18">
        <v>116</v>
      </c>
      <c r="L4" s="18">
        <v>78</v>
      </c>
      <c r="M4" s="18">
        <v>118</v>
      </c>
      <c r="N4" s="18">
        <v>110</v>
      </c>
      <c r="O4" s="18">
        <v>106</v>
      </c>
      <c r="P4" s="18">
        <v>96</v>
      </c>
      <c r="Q4" s="18">
        <v>100</v>
      </c>
      <c r="R4" s="18">
        <v>115</v>
      </c>
      <c r="S4" s="18">
        <v>97</v>
      </c>
      <c r="T4" s="18">
        <v>113</v>
      </c>
      <c r="U4" s="18">
        <v>105</v>
      </c>
      <c r="V4" s="18">
        <v>72</v>
      </c>
      <c r="W4" s="7">
        <v>39</v>
      </c>
      <c r="X4" s="7">
        <v>86</v>
      </c>
      <c r="Y4" s="7">
        <v>92</v>
      </c>
      <c r="Z4" s="7">
        <v>96</v>
      </c>
      <c r="AA4" s="7">
        <v>80</v>
      </c>
      <c r="AB4" s="7">
        <v>111</v>
      </c>
      <c r="AC4" s="7">
        <v>111</v>
      </c>
      <c r="AD4" s="7">
        <v>28</v>
      </c>
      <c r="AE4" s="18">
        <v>109</v>
      </c>
      <c r="AF4" s="18">
        <v>105</v>
      </c>
      <c r="AG4" s="18">
        <v>97</v>
      </c>
      <c r="AH4" s="18"/>
      <c r="AI4" s="18">
        <f>SUM(C4:AG4)</f>
        <v>2831</v>
      </c>
      <c r="AJ4" s="16">
        <f>AVERAGE(C4:AG4)</f>
        <v>91.322580645161295</v>
      </c>
      <c r="AK4" s="17"/>
    </row>
    <row r="5" spans="1:40" x14ac:dyDescent="0.25">
      <c r="A5" s="13" t="s">
        <v>23</v>
      </c>
      <c r="B5" s="12">
        <f t="shared" ref="B5:AG5" si="0">B6+$B7</f>
        <v>114525</v>
      </c>
      <c r="C5" s="12">
        <f t="shared" si="0"/>
        <v>114636</v>
      </c>
      <c r="D5" s="12">
        <f t="shared" si="0"/>
        <v>114739</v>
      </c>
      <c r="E5" s="12">
        <f t="shared" si="0"/>
        <v>114806</v>
      </c>
      <c r="F5" s="12">
        <f t="shared" si="0"/>
        <v>114873</v>
      </c>
      <c r="G5" s="12">
        <f t="shared" si="0"/>
        <v>114902</v>
      </c>
      <c r="H5" s="12">
        <f t="shared" si="0"/>
        <v>114942</v>
      </c>
      <c r="I5" s="12">
        <f t="shared" si="0"/>
        <v>115060</v>
      </c>
      <c r="J5" s="12">
        <f t="shared" si="0"/>
        <v>115176</v>
      </c>
      <c r="K5" s="12">
        <f t="shared" si="0"/>
        <v>115292</v>
      </c>
      <c r="L5" s="12">
        <f t="shared" si="0"/>
        <v>115370</v>
      </c>
      <c r="M5" s="12">
        <f t="shared" si="0"/>
        <v>115488</v>
      </c>
      <c r="N5" s="12">
        <f t="shared" si="0"/>
        <v>115598</v>
      </c>
      <c r="O5" s="12">
        <f t="shared" si="0"/>
        <v>115704</v>
      </c>
      <c r="P5" s="12">
        <f t="shared" si="0"/>
        <v>115800</v>
      </c>
      <c r="Q5" s="12">
        <f t="shared" si="0"/>
        <v>115900</v>
      </c>
      <c r="R5" s="12">
        <f t="shared" si="0"/>
        <v>116015</v>
      </c>
      <c r="S5" s="12">
        <f t="shared" si="0"/>
        <v>116112</v>
      </c>
      <c r="T5" s="12">
        <f t="shared" si="0"/>
        <v>116225</v>
      </c>
      <c r="U5" s="12">
        <f t="shared" si="0"/>
        <v>116330</v>
      </c>
      <c r="V5" s="12">
        <f t="shared" si="0"/>
        <v>116402</v>
      </c>
      <c r="W5" s="12">
        <f t="shared" si="0"/>
        <v>116441</v>
      </c>
      <c r="X5" s="12">
        <f t="shared" si="0"/>
        <v>116527</v>
      </c>
      <c r="Y5" s="12">
        <f t="shared" si="0"/>
        <v>116619</v>
      </c>
      <c r="Z5" s="12">
        <f t="shared" si="0"/>
        <v>116715</v>
      </c>
      <c r="AA5" s="12">
        <f t="shared" si="0"/>
        <v>116795</v>
      </c>
      <c r="AB5" s="12">
        <f t="shared" si="0"/>
        <v>116906</v>
      </c>
      <c r="AC5" s="12">
        <f t="shared" si="0"/>
        <v>97017</v>
      </c>
      <c r="AD5" s="12">
        <f t="shared" si="0"/>
        <v>117045</v>
      </c>
      <c r="AE5" s="12">
        <f t="shared" si="0"/>
        <v>117154</v>
      </c>
      <c r="AF5" s="12">
        <f t="shared" si="0"/>
        <v>117259</v>
      </c>
      <c r="AG5" s="12">
        <f t="shared" si="0"/>
        <v>117356</v>
      </c>
      <c r="AI5" s="12">
        <f>MAX(C5:AG5)-B5</f>
        <v>2831</v>
      </c>
    </row>
    <row r="6" spans="1:40" x14ac:dyDescent="0.25">
      <c r="B6" s="12">
        <v>46163</v>
      </c>
      <c r="C6" s="12">
        <v>46274</v>
      </c>
      <c r="D6" s="12">
        <v>46377</v>
      </c>
      <c r="E6" s="12">
        <v>46444</v>
      </c>
      <c r="F6" s="12">
        <v>46511</v>
      </c>
      <c r="G6" s="12">
        <v>46540</v>
      </c>
      <c r="H6" s="12">
        <v>46580</v>
      </c>
      <c r="I6" s="12">
        <v>46698</v>
      </c>
      <c r="J6" s="12">
        <v>46814</v>
      </c>
      <c r="K6" s="12">
        <v>46930</v>
      </c>
      <c r="L6" s="12">
        <v>47008</v>
      </c>
      <c r="M6" s="12">
        <v>47126</v>
      </c>
      <c r="N6" s="12">
        <v>47236</v>
      </c>
      <c r="O6" s="12">
        <v>47342</v>
      </c>
      <c r="P6" s="12">
        <v>47438</v>
      </c>
      <c r="Q6" s="12">
        <v>47538</v>
      </c>
      <c r="R6" s="12">
        <v>47653</v>
      </c>
      <c r="S6" s="12">
        <v>47750</v>
      </c>
      <c r="T6" s="12">
        <v>47863</v>
      </c>
      <c r="U6" s="12">
        <v>47968</v>
      </c>
      <c r="V6" s="12">
        <v>48040</v>
      </c>
      <c r="W6" s="12">
        <v>48079</v>
      </c>
      <c r="X6" s="12">
        <v>48165</v>
      </c>
      <c r="Y6" s="12">
        <v>48257</v>
      </c>
      <c r="Z6" s="12">
        <v>48353</v>
      </c>
      <c r="AA6" s="12">
        <v>48433</v>
      </c>
      <c r="AB6" s="12">
        <v>48544</v>
      </c>
      <c r="AC6" s="12">
        <v>28655</v>
      </c>
      <c r="AD6" s="12">
        <v>48683</v>
      </c>
      <c r="AE6" s="12">
        <v>48792</v>
      </c>
      <c r="AF6" s="12">
        <v>48897</v>
      </c>
      <c r="AG6" s="12">
        <v>48994</v>
      </c>
    </row>
    <row r="7" spans="1:40" x14ac:dyDescent="0.25">
      <c r="B7" s="12">
        <v>68362</v>
      </c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3209" priority="34" stopIfTrue="1" operator="greaterThan">
      <formula>70</formula>
    </cfRule>
    <cfRule type="cellIs" dxfId="3208" priority="35" stopIfTrue="1" operator="between">
      <formula>60</formula>
      <formula>70</formula>
    </cfRule>
    <cfRule type="cellIs" dxfId="3207" priority="36" stopIfTrue="1" operator="between">
      <formula>45</formula>
      <formula>60</formula>
    </cfRule>
  </conditionalFormatting>
  <conditionalFormatting sqref="AC4:AG4 C4:F4 H4:U4">
    <cfRule type="cellIs" dxfId="3206" priority="37" stopIfTrue="1" operator="greaterThan">
      <formula>100</formula>
    </cfRule>
    <cfRule type="cellIs" dxfId="3205" priority="38" stopIfTrue="1" operator="between">
      <formula>80</formula>
      <formula>100</formula>
    </cfRule>
    <cfRule type="cellIs" dxfId="3204" priority="39" stopIfTrue="1" operator="between">
      <formula>50</formula>
      <formula>80</formula>
    </cfRule>
  </conditionalFormatting>
  <conditionalFormatting sqref="V4">
    <cfRule type="cellIs" dxfId="3203" priority="31" stopIfTrue="1" operator="greaterThan">
      <formula>100</formula>
    </cfRule>
    <cfRule type="cellIs" dxfId="3202" priority="32" stopIfTrue="1" operator="between">
      <formula>80</formula>
      <formula>100</formula>
    </cfRule>
    <cfRule type="cellIs" dxfId="3201" priority="33" stopIfTrue="1" operator="between">
      <formula>50</formula>
      <formula>80</formula>
    </cfRule>
  </conditionalFormatting>
  <conditionalFormatting sqref="B4">
    <cfRule type="cellIs" dxfId="3200" priority="22" stopIfTrue="1" operator="greaterThan">
      <formula>100</formula>
    </cfRule>
    <cfRule type="cellIs" dxfId="3199" priority="23" stopIfTrue="1" operator="between">
      <formula>80</formula>
      <formula>100</formula>
    </cfRule>
    <cfRule type="cellIs" dxfId="3198" priority="24" stopIfTrue="1" operator="between">
      <formula>50</formula>
      <formula>80</formula>
    </cfRule>
  </conditionalFormatting>
  <conditionalFormatting sqref="G4">
    <cfRule type="cellIs" dxfId="3197" priority="19" stopIfTrue="1" operator="greaterThan">
      <formula>100</formula>
    </cfRule>
    <cfRule type="cellIs" dxfId="3196" priority="20" stopIfTrue="1" operator="between">
      <formula>80</formula>
      <formula>100</formula>
    </cfRule>
    <cfRule type="cellIs" dxfId="3195" priority="21" stopIfTrue="1" operator="between">
      <formula>50</formula>
      <formula>80</formula>
    </cfRule>
  </conditionalFormatting>
  <conditionalFormatting sqref="AB4">
    <cfRule type="cellIs" dxfId="3194" priority="16" stopIfTrue="1" operator="greaterThan">
      <formula>100</formula>
    </cfRule>
    <cfRule type="cellIs" dxfId="3193" priority="17" stopIfTrue="1" operator="between">
      <formula>80</formula>
      <formula>100</formula>
    </cfRule>
    <cfRule type="cellIs" dxfId="3192" priority="18" stopIfTrue="1" operator="between">
      <formula>50</formula>
      <formula>80</formula>
    </cfRule>
  </conditionalFormatting>
  <conditionalFormatting sqref="AA4">
    <cfRule type="cellIs" dxfId="3191" priority="13" stopIfTrue="1" operator="greaterThan">
      <formula>100</formula>
    </cfRule>
    <cfRule type="cellIs" dxfId="3190" priority="14" stopIfTrue="1" operator="between">
      <formula>80</formula>
      <formula>100</formula>
    </cfRule>
    <cfRule type="cellIs" dxfId="3189" priority="15" stopIfTrue="1" operator="between">
      <formula>50</formula>
      <formula>80</formula>
    </cfRule>
  </conditionalFormatting>
  <conditionalFormatting sqref="Z4">
    <cfRule type="cellIs" dxfId="3188" priority="10" stopIfTrue="1" operator="greaterThan">
      <formula>100</formula>
    </cfRule>
    <cfRule type="cellIs" dxfId="3187" priority="11" stopIfTrue="1" operator="between">
      <formula>80</formula>
      <formula>100</formula>
    </cfRule>
    <cfRule type="cellIs" dxfId="3186" priority="12" stopIfTrue="1" operator="between">
      <formula>50</formula>
      <formula>80</formula>
    </cfRule>
  </conditionalFormatting>
  <conditionalFormatting sqref="Y4">
    <cfRule type="cellIs" dxfId="3185" priority="7" stopIfTrue="1" operator="greaterThan">
      <formula>100</formula>
    </cfRule>
    <cfRule type="cellIs" dxfId="3184" priority="8" stopIfTrue="1" operator="between">
      <formula>80</formula>
      <formula>100</formula>
    </cfRule>
    <cfRule type="cellIs" dxfId="3183" priority="9" stopIfTrue="1" operator="between">
      <formula>50</formula>
      <formula>80</formula>
    </cfRule>
  </conditionalFormatting>
  <conditionalFormatting sqref="X4">
    <cfRule type="cellIs" dxfId="3182" priority="4" stopIfTrue="1" operator="greaterThan">
      <formula>100</formula>
    </cfRule>
    <cfRule type="cellIs" dxfId="3181" priority="5" stopIfTrue="1" operator="between">
      <formula>80</formula>
      <formula>100</formula>
    </cfRule>
    <cfRule type="cellIs" dxfId="3180" priority="6" stopIfTrue="1" operator="between">
      <formula>50</formula>
      <formula>80</formula>
    </cfRule>
  </conditionalFormatting>
  <conditionalFormatting sqref="W4">
    <cfRule type="cellIs" dxfId="3179" priority="1" stopIfTrue="1" operator="greaterThan">
      <formula>100</formula>
    </cfRule>
    <cfRule type="cellIs" dxfId="3178" priority="2" stopIfTrue="1" operator="between">
      <formula>80</formula>
      <formula>100</formula>
    </cfRule>
    <cfRule type="cellIs" dxfId="3177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workbookViewId="0">
      <selection activeCell="AG7" sqref="AG7"/>
    </sheetView>
  </sheetViews>
  <sheetFormatPr baseColWidth="10" defaultRowHeight="13.2" x14ac:dyDescent="0.25"/>
  <cols>
    <col min="1" max="1" width="19.77734375" style="13" customWidth="1"/>
    <col min="2" max="2" width="7" style="13" bestFit="1" customWidth="1"/>
    <col min="3" max="33" width="7" bestFit="1" customWidth="1"/>
    <col min="34" max="34" width="2.55468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18.094000000000001</v>
      </c>
      <c r="C3" s="14">
        <v>13.637</v>
      </c>
      <c r="D3" s="14">
        <v>16.143000000000001</v>
      </c>
      <c r="E3" s="14">
        <v>13.541</v>
      </c>
      <c r="F3" s="14">
        <v>15.257</v>
      </c>
      <c r="G3" s="14">
        <v>14.75</v>
      </c>
      <c r="H3" s="14">
        <v>13.302</v>
      </c>
      <c r="I3" s="14">
        <v>17.225999999999999</v>
      </c>
      <c r="J3" s="14">
        <v>17.699000000000002</v>
      </c>
      <c r="K3" s="14">
        <v>17.821000000000002</v>
      </c>
      <c r="L3" s="14">
        <v>18.292000000000002</v>
      </c>
      <c r="M3" s="14">
        <v>16.018999999999998</v>
      </c>
      <c r="N3" s="14">
        <v>13.531000000000001</v>
      </c>
      <c r="O3" s="14">
        <v>17.048999999999999</v>
      </c>
      <c r="P3" s="14">
        <v>18.228999999999999</v>
      </c>
      <c r="Q3" s="14">
        <v>15.214</v>
      </c>
      <c r="R3" s="14">
        <v>13.411</v>
      </c>
      <c r="S3" s="14">
        <v>14.292999999999999</v>
      </c>
      <c r="T3" s="14">
        <v>17.324000000000002</v>
      </c>
      <c r="U3" s="14">
        <v>14.016</v>
      </c>
      <c r="V3" s="14">
        <v>13.423</v>
      </c>
      <c r="W3" s="14">
        <v>13.148999999999999</v>
      </c>
      <c r="X3" s="14">
        <v>13.164999999999999</v>
      </c>
      <c r="Y3" s="14">
        <v>17.169</v>
      </c>
      <c r="Z3" s="14">
        <v>16.155000000000001</v>
      </c>
      <c r="AA3" s="14">
        <v>7.02</v>
      </c>
      <c r="AB3" s="14">
        <v>17.242999999999999</v>
      </c>
      <c r="AC3" s="14">
        <v>18.25</v>
      </c>
      <c r="AD3" s="14">
        <v>13.225</v>
      </c>
      <c r="AE3" s="14"/>
      <c r="AF3" s="14">
        <v>2.1360000000000001</v>
      </c>
      <c r="AG3" s="14">
        <v>9.0429999999999993</v>
      </c>
      <c r="AH3" s="14"/>
      <c r="AI3" s="14"/>
    </row>
    <row r="4" spans="1:40" s="7" customFormat="1" x14ac:dyDescent="0.25">
      <c r="A4" s="15" t="s">
        <v>17</v>
      </c>
      <c r="B4" s="18">
        <v>97</v>
      </c>
      <c r="C4" s="18">
        <v>62</v>
      </c>
      <c r="D4" s="18">
        <v>98</v>
      </c>
      <c r="E4" s="18">
        <v>105</v>
      </c>
      <c r="F4" s="18">
        <v>82</v>
      </c>
      <c r="G4" s="18">
        <v>101</v>
      </c>
      <c r="H4" s="18">
        <v>78</v>
      </c>
      <c r="I4" s="18">
        <v>87</v>
      </c>
      <c r="J4" s="18">
        <v>51</v>
      </c>
      <c r="K4" s="18">
        <v>54</v>
      </c>
      <c r="L4" s="18">
        <v>84</v>
      </c>
      <c r="M4" s="18">
        <v>107</v>
      </c>
      <c r="N4" s="18">
        <v>107</v>
      </c>
      <c r="O4" s="18">
        <v>54</v>
      </c>
      <c r="P4" s="18">
        <v>53</v>
      </c>
      <c r="Q4" s="18">
        <v>107</v>
      </c>
      <c r="R4" s="18">
        <v>104</v>
      </c>
      <c r="S4" s="18">
        <v>51</v>
      </c>
      <c r="T4" s="18">
        <v>88</v>
      </c>
      <c r="U4" s="18">
        <v>103</v>
      </c>
      <c r="V4" s="18">
        <v>102</v>
      </c>
      <c r="W4" s="7">
        <v>98</v>
      </c>
      <c r="X4" s="7">
        <v>82</v>
      </c>
      <c r="Y4" s="7">
        <v>84</v>
      </c>
      <c r="Z4" s="7">
        <v>55</v>
      </c>
      <c r="AA4" s="7">
        <v>13</v>
      </c>
      <c r="AB4" s="7">
        <v>97</v>
      </c>
      <c r="AC4" s="7">
        <v>97</v>
      </c>
      <c r="AD4" s="7">
        <v>91</v>
      </c>
      <c r="AE4" s="18"/>
      <c r="AF4" s="18">
        <v>4</v>
      </c>
      <c r="AG4" s="18">
        <v>18</v>
      </c>
      <c r="AH4" s="18"/>
      <c r="AI4" s="18">
        <f>SUM(C4:AG4)</f>
        <v>2317</v>
      </c>
      <c r="AJ4" s="16">
        <f>AVERAGE(C4:AG4)</f>
        <v>77.233333333333334</v>
      </c>
      <c r="AK4" s="17"/>
    </row>
    <row r="5" spans="1:40" x14ac:dyDescent="0.25">
      <c r="A5" s="13" t="s">
        <v>23</v>
      </c>
      <c r="B5" s="12">
        <f t="shared" ref="B5:AG5" si="0">B6+$B7</f>
        <v>117356</v>
      </c>
      <c r="C5" s="12">
        <f t="shared" si="0"/>
        <v>117418</v>
      </c>
      <c r="D5" s="12">
        <f t="shared" si="0"/>
        <v>117516</v>
      </c>
      <c r="E5" s="12">
        <f t="shared" si="0"/>
        <v>117621</v>
      </c>
      <c r="F5" s="12">
        <f t="shared" si="0"/>
        <v>117703</v>
      </c>
      <c r="G5" s="12">
        <f t="shared" si="0"/>
        <v>117804</v>
      </c>
      <c r="H5" s="12">
        <f t="shared" si="0"/>
        <v>117882</v>
      </c>
      <c r="I5" s="12">
        <f t="shared" si="0"/>
        <v>117969</v>
      </c>
      <c r="J5" s="12">
        <f t="shared" si="0"/>
        <v>118020</v>
      </c>
      <c r="K5" s="12">
        <f t="shared" si="0"/>
        <v>118074</v>
      </c>
      <c r="L5" s="12">
        <f t="shared" si="0"/>
        <v>118158</v>
      </c>
      <c r="M5" s="12">
        <f t="shared" si="0"/>
        <v>118265</v>
      </c>
      <c r="N5" s="12">
        <f t="shared" si="0"/>
        <v>118372</v>
      </c>
      <c r="O5" s="12">
        <f t="shared" si="0"/>
        <v>118426</v>
      </c>
      <c r="P5" s="12">
        <f t="shared" si="0"/>
        <v>118479</v>
      </c>
      <c r="Q5" s="12">
        <f t="shared" si="0"/>
        <v>118606</v>
      </c>
      <c r="R5" s="12">
        <f t="shared" si="0"/>
        <v>118690</v>
      </c>
      <c r="S5" s="12">
        <f t="shared" si="0"/>
        <v>118741</v>
      </c>
      <c r="T5" s="12">
        <f t="shared" si="0"/>
        <v>118829</v>
      </c>
      <c r="U5" s="12">
        <f t="shared" si="0"/>
        <v>118932</v>
      </c>
      <c r="V5" s="12">
        <f t="shared" si="0"/>
        <v>119034</v>
      </c>
      <c r="W5" s="12">
        <f t="shared" si="0"/>
        <v>119132</v>
      </c>
      <c r="X5" s="12">
        <f t="shared" si="0"/>
        <v>119214</v>
      </c>
      <c r="Y5" s="12">
        <f t="shared" si="0"/>
        <v>119298</v>
      </c>
      <c r="Z5" s="12">
        <f t="shared" si="0"/>
        <v>119353</v>
      </c>
      <c r="AA5" s="12">
        <f t="shared" si="0"/>
        <v>119366</v>
      </c>
      <c r="AB5" s="12">
        <f t="shared" si="0"/>
        <v>119463</v>
      </c>
      <c r="AC5" s="12">
        <f t="shared" si="0"/>
        <v>119560</v>
      </c>
      <c r="AD5" s="12">
        <f t="shared" si="0"/>
        <v>119651</v>
      </c>
      <c r="AE5" s="12">
        <f t="shared" si="0"/>
        <v>119651</v>
      </c>
      <c r="AF5" s="12">
        <f t="shared" si="0"/>
        <v>119655</v>
      </c>
      <c r="AG5" s="12">
        <f t="shared" si="0"/>
        <v>119673</v>
      </c>
      <c r="AI5" s="12">
        <f>MAX(C5:AG5)-B5</f>
        <v>2317</v>
      </c>
    </row>
    <row r="6" spans="1:40" x14ac:dyDescent="0.25">
      <c r="B6" s="12">
        <v>48994</v>
      </c>
      <c r="C6" s="12">
        <v>49056</v>
      </c>
      <c r="D6" s="12">
        <v>49154</v>
      </c>
      <c r="E6" s="12">
        <v>49259</v>
      </c>
      <c r="F6" s="12">
        <v>49341</v>
      </c>
      <c r="G6" s="12">
        <v>49442</v>
      </c>
      <c r="H6" s="12">
        <v>49520</v>
      </c>
      <c r="I6" s="12">
        <v>49607</v>
      </c>
      <c r="J6" s="12">
        <v>49658</v>
      </c>
      <c r="K6" s="12">
        <v>49712</v>
      </c>
      <c r="L6" s="12">
        <v>49796</v>
      </c>
      <c r="M6" s="12">
        <v>49903</v>
      </c>
      <c r="N6" s="12">
        <v>50010</v>
      </c>
      <c r="O6" s="12">
        <v>50064</v>
      </c>
      <c r="P6" s="12">
        <v>50117</v>
      </c>
      <c r="Q6" s="12">
        <v>50244</v>
      </c>
      <c r="R6" s="12">
        <v>50328</v>
      </c>
      <c r="S6" s="12">
        <v>50379</v>
      </c>
      <c r="T6" s="12">
        <v>50467</v>
      </c>
      <c r="U6" s="12">
        <v>50570</v>
      </c>
      <c r="V6" s="12">
        <v>50672</v>
      </c>
      <c r="W6" s="12">
        <v>50770</v>
      </c>
      <c r="X6" s="12">
        <v>50852</v>
      </c>
      <c r="Y6" s="12">
        <v>50936</v>
      </c>
      <c r="Z6" s="12">
        <v>50991</v>
      </c>
      <c r="AA6" s="12">
        <v>51004</v>
      </c>
      <c r="AB6" s="12">
        <v>51101</v>
      </c>
      <c r="AC6" s="12">
        <v>51198</v>
      </c>
      <c r="AD6" s="12">
        <v>51289</v>
      </c>
      <c r="AE6" s="12">
        <v>51289</v>
      </c>
      <c r="AF6" s="12">
        <v>51293</v>
      </c>
      <c r="AG6" s="12">
        <v>51311</v>
      </c>
    </row>
    <row r="7" spans="1:40" x14ac:dyDescent="0.25">
      <c r="B7" s="12">
        <v>68362</v>
      </c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3176" priority="31" stopIfTrue="1" operator="greaterThan">
      <formula>70</formula>
    </cfRule>
    <cfRule type="cellIs" dxfId="3175" priority="32" stopIfTrue="1" operator="between">
      <formula>60</formula>
      <formula>70</formula>
    </cfRule>
    <cfRule type="cellIs" dxfId="3174" priority="33" stopIfTrue="1" operator="between">
      <formula>45</formula>
      <formula>60</formula>
    </cfRule>
  </conditionalFormatting>
  <conditionalFormatting sqref="AC4:AG4 C4:F4 H4:U4">
    <cfRule type="cellIs" dxfId="3173" priority="34" stopIfTrue="1" operator="greaterThan">
      <formula>100</formula>
    </cfRule>
    <cfRule type="cellIs" dxfId="3172" priority="35" stopIfTrue="1" operator="between">
      <formula>80</formula>
      <formula>100</formula>
    </cfRule>
    <cfRule type="cellIs" dxfId="3171" priority="36" stopIfTrue="1" operator="between">
      <formula>50</formula>
      <formula>80</formula>
    </cfRule>
  </conditionalFormatting>
  <conditionalFormatting sqref="V4">
    <cfRule type="cellIs" dxfId="3170" priority="28" stopIfTrue="1" operator="greaterThan">
      <formula>100</formula>
    </cfRule>
    <cfRule type="cellIs" dxfId="3169" priority="29" stopIfTrue="1" operator="between">
      <formula>80</formula>
      <formula>100</formula>
    </cfRule>
    <cfRule type="cellIs" dxfId="3168" priority="30" stopIfTrue="1" operator="between">
      <formula>50</formula>
      <formula>80</formula>
    </cfRule>
  </conditionalFormatting>
  <conditionalFormatting sqref="G4">
    <cfRule type="cellIs" dxfId="3167" priority="22" stopIfTrue="1" operator="greaterThan">
      <formula>100</formula>
    </cfRule>
    <cfRule type="cellIs" dxfId="3166" priority="23" stopIfTrue="1" operator="between">
      <formula>80</formula>
      <formula>100</formula>
    </cfRule>
    <cfRule type="cellIs" dxfId="3165" priority="24" stopIfTrue="1" operator="between">
      <formula>50</formula>
      <formula>80</formula>
    </cfRule>
  </conditionalFormatting>
  <conditionalFormatting sqref="AB4">
    <cfRule type="cellIs" dxfId="3164" priority="19" stopIfTrue="1" operator="greaterThan">
      <formula>100</formula>
    </cfRule>
    <cfRule type="cellIs" dxfId="3163" priority="20" stopIfTrue="1" operator="between">
      <formula>80</formula>
      <formula>100</formula>
    </cfRule>
    <cfRule type="cellIs" dxfId="3162" priority="21" stopIfTrue="1" operator="between">
      <formula>50</formula>
      <formula>80</formula>
    </cfRule>
  </conditionalFormatting>
  <conditionalFormatting sqref="AA4">
    <cfRule type="cellIs" dxfId="3161" priority="16" stopIfTrue="1" operator="greaterThan">
      <formula>100</formula>
    </cfRule>
    <cfRule type="cellIs" dxfId="3160" priority="17" stopIfTrue="1" operator="between">
      <formula>80</formula>
      <formula>100</formula>
    </cfRule>
    <cfRule type="cellIs" dxfId="3159" priority="18" stopIfTrue="1" operator="between">
      <formula>50</formula>
      <formula>80</formula>
    </cfRule>
  </conditionalFormatting>
  <conditionalFormatting sqref="Z4">
    <cfRule type="cellIs" dxfId="3158" priority="13" stopIfTrue="1" operator="greaterThan">
      <formula>100</formula>
    </cfRule>
    <cfRule type="cellIs" dxfId="3157" priority="14" stopIfTrue="1" operator="between">
      <formula>80</formula>
      <formula>100</formula>
    </cfRule>
    <cfRule type="cellIs" dxfId="3156" priority="15" stopIfTrue="1" operator="between">
      <formula>50</formula>
      <formula>80</formula>
    </cfRule>
  </conditionalFormatting>
  <conditionalFormatting sqref="Y4">
    <cfRule type="cellIs" dxfId="3155" priority="10" stopIfTrue="1" operator="greaterThan">
      <formula>100</formula>
    </cfRule>
    <cfRule type="cellIs" dxfId="3154" priority="11" stopIfTrue="1" operator="between">
      <formula>80</formula>
      <formula>100</formula>
    </cfRule>
    <cfRule type="cellIs" dxfId="3153" priority="12" stopIfTrue="1" operator="between">
      <formula>50</formula>
      <formula>80</formula>
    </cfRule>
  </conditionalFormatting>
  <conditionalFormatting sqref="X4">
    <cfRule type="cellIs" dxfId="3152" priority="7" stopIfTrue="1" operator="greaterThan">
      <formula>100</formula>
    </cfRule>
    <cfRule type="cellIs" dxfId="3151" priority="8" stopIfTrue="1" operator="between">
      <formula>80</formula>
      <formula>100</formula>
    </cfRule>
    <cfRule type="cellIs" dxfId="3150" priority="9" stopIfTrue="1" operator="between">
      <formula>50</formula>
      <formula>80</formula>
    </cfRule>
  </conditionalFormatting>
  <conditionalFormatting sqref="W4">
    <cfRule type="cellIs" dxfId="3149" priority="4" stopIfTrue="1" operator="greaterThan">
      <formula>100</formula>
    </cfRule>
    <cfRule type="cellIs" dxfId="3148" priority="5" stopIfTrue="1" operator="between">
      <formula>80</formula>
      <formula>100</formula>
    </cfRule>
    <cfRule type="cellIs" dxfId="3147" priority="6" stopIfTrue="1" operator="between">
      <formula>50</formula>
      <formula>80</formula>
    </cfRule>
  </conditionalFormatting>
  <conditionalFormatting sqref="B4">
    <cfRule type="cellIs" dxfId="3146" priority="1" stopIfTrue="1" operator="greaterThan">
      <formula>100</formula>
    </cfRule>
    <cfRule type="cellIs" dxfId="3145" priority="2" stopIfTrue="1" operator="between">
      <formula>80</formula>
      <formula>100</formula>
    </cfRule>
    <cfRule type="cellIs" dxfId="3144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workbookViewId="0"/>
  </sheetViews>
  <sheetFormatPr baseColWidth="10" defaultRowHeight="13.2" x14ac:dyDescent="0.25"/>
  <cols>
    <col min="1" max="1" width="19.77734375" style="13" customWidth="1"/>
    <col min="2" max="2" width="7" style="13" bestFit="1" customWidth="1"/>
    <col min="3" max="33" width="7" bestFit="1" customWidth="1"/>
    <col min="34" max="34" width="2.55468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9.0429999999999993</v>
      </c>
      <c r="C3" s="14">
        <v>4.625</v>
      </c>
      <c r="D3" s="14">
        <v>18.256</v>
      </c>
      <c r="E3" s="14">
        <v>18.141999999999999</v>
      </c>
      <c r="F3" s="14">
        <v>13.454000000000001</v>
      </c>
      <c r="G3" s="14">
        <v>13.222</v>
      </c>
      <c r="H3" s="14">
        <v>17.204999999999998</v>
      </c>
      <c r="I3" s="14">
        <v>16.588999999999999</v>
      </c>
      <c r="J3" s="14">
        <v>13.879</v>
      </c>
      <c r="K3" s="14">
        <v>13.038</v>
      </c>
      <c r="L3" s="14">
        <v>13.336</v>
      </c>
      <c r="M3" s="14">
        <v>12.742000000000001</v>
      </c>
      <c r="N3" s="14">
        <v>14.762</v>
      </c>
      <c r="O3" s="14">
        <v>14.834</v>
      </c>
      <c r="P3" s="14">
        <v>17.231000000000002</v>
      </c>
      <c r="Q3" s="14">
        <v>15.368</v>
      </c>
      <c r="R3" s="14">
        <v>13.167</v>
      </c>
      <c r="S3" s="14">
        <v>12.776999999999999</v>
      </c>
      <c r="T3" s="14">
        <v>12.353</v>
      </c>
      <c r="U3" s="14">
        <v>12.263999999999999</v>
      </c>
      <c r="V3" s="14">
        <v>12.356</v>
      </c>
      <c r="W3" s="14">
        <v>15.656000000000001</v>
      </c>
      <c r="X3" s="14">
        <v>15.759</v>
      </c>
      <c r="Y3" s="14">
        <v>17.888000000000002</v>
      </c>
      <c r="Z3" s="14">
        <v>17.989000000000001</v>
      </c>
      <c r="AA3" s="14">
        <v>13.348000000000001</v>
      </c>
      <c r="AB3" s="14">
        <v>12.959</v>
      </c>
      <c r="AC3" s="14">
        <v>12.555999999999999</v>
      </c>
      <c r="AD3" s="14">
        <v>12.481</v>
      </c>
      <c r="AE3" s="14">
        <v>10.765000000000001</v>
      </c>
      <c r="AF3" s="14">
        <v>13.71</v>
      </c>
      <c r="AG3" s="14"/>
      <c r="AH3" s="14"/>
      <c r="AI3" s="14"/>
    </row>
    <row r="4" spans="1:40" s="7" customFormat="1" x14ac:dyDescent="0.25">
      <c r="A4" s="15" t="s">
        <v>17</v>
      </c>
      <c r="B4" s="18">
        <v>18</v>
      </c>
      <c r="C4" s="18">
        <v>19</v>
      </c>
      <c r="D4" s="18">
        <v>32</v>
      </c>
      <c r="E4" s="18">
        <v>54</v>
      </c>
      <c r="F4" s="18">
        <v>99</v>
      </c>
      <c r="G4" s="18">
        <v>93</v>
      </c>
      <c r="H4" s="18">
        <v>33</v>
      </c>
      <c r="I4" s="18">
        <v>65</v>
      </c>
      <c r="J4" s="18">
        <v>97</v>
      </c>
      <c r="K4" s="18">
        <v>93</v>
      </c>
      <c r="L4" s="18">
        <v>88</v>
      </c>
      <c r="M4" s="18">
        <v>93</v>
      </c>
      <c r="N4" s="18">
        <v>88</v>
      </c>
      <c r="O4" s="18">
        <v>64</v>
      </c>
      <c r="P4" s="18">
        <v>50</v>
      </c>
      <c r="Q4" s="18">
        <v>85</v>
      </c>
      <c r="R4" s="18">
        <v>66</v>
      </c>
      <c r="S4" s="18">
        <v>90</v>
      </c>
      <c r="T4" s="18">
        <v>82</v>
      </c>
      <c r="U4" s="18">
        <v>84</v>
      </c>
      <c r="V4" s="18">
        <v>86</v>
      </c>
      <c r="W4" s="7">
        <v>42</v>
      </c>
      <c r="X4" s="7">
        <v>71</v>
      </c>
      <c r="Y4" s="7">
        <v>65</v>
      </c>
      <c r="Z4" s="7">
        <v>78</v>
      </c>
      <c r="AA4" s="7">
        <v>94</v>
      </c>
      <c r="AB4" s="7">
        <v>89</v>
      </c>
      <c r="AC4" s="7">
        <v>88</v>
      </c>
      <c r="AD4" s="7">
        <v>84</v>
      </c>
      <c r="AE4" s="18">
        <v>43</v>
      </c>
      <c r="AF4" s="18">
        <v>59</v>
      </c>
      <c r="AG4" s="18"/>
      <c r="AH4" s="18"/>
      <c r="AI4" s="18">
        <f>SUM(C4:AG4)</f>
        <v>2174</v>
      </c>
      <c r="AJ4" s="16">
        <f>AVERAGE(C4:AG4)</f>
        <v>72.466666666666669</v>
      </c>
      <c r="AK4" s="17"/>
    </row>
    <row r="5" spans="1:40" x14ac:dyDescent="0.25">
      <c r="A5" s="13" t="s">
        <v>23</v>
      </c>
      <c r="B5" s="12">
        <f t="shared" ref="B5:AF5" si="0">B6+$B7</f>
        <v>119673</v>
      </c>
      <c r="C5" s="12">
        <f t="shared" si="0"/>
        <v>119692</v>
      </c>
      <c r="D5" s="12">
        <f t="shared" si="0"/>
        <v>119724</v>
      </c>
      <c r="E5" s="12">
        <f t="shared" si="0"/>
        <v>119778</v>
      </c>
      <c r="F5" s="12">
        <f t="shared" si="0"/>
        <v>119877</v>
      </c>
      <c r="G5" s="12">
        <f t="shared" si="0"/>
        <v>119970</v>
      </c>
      <c r="H5" s="12">
        <f t="shared" si="0"/>
        <v>120003</v>
      </c>
      <c r="I5" s="12">
        <f t="shared" si="0"/>
        <v>120068</v>
      </c>
      <c r="J5" s="12">
        <f t="shared" si="0"/>
        <v>120165</v>
      </c>
      <c r="K5" s="12">
        <f t="shared" si="0"/>
        <v>120258</v>
      </c>
      <c r="L5" s="12">
        <f t="shared" si="0"/>
        <v>120346</v>
      </c>
      <c r="M5" s="12">
        <f t="shared" si="0"/>
        <v>120439</v>
      </c>
      <c r="N5" s="12">
        <f t="shared" si="0"/>
        <v>120527</v>
      </c>
      <c r="O5" s="12">
        <f t="shared" si="0"/>
        <v>120591</v>
      </c>
      <c r="P5" s="12">
        <f t="shared" si="0"/>
        <v>120641</v>
      </c>
      <c r="Q5" s="12">
        <f t="shared" si="0"/>
        <v>120726</v>
      </c>
      <c r="R5" s="12">
        <f t="shared" si="0"/>
        <v>120792</v>
      </c>
      <c r="S5" s="12">
        <f t="shared" si="0"/>
        <v>120882</v>
      </c>
      <c r="T5" s="12">
        <f t="shared" si="0"/>
        <v>120964</v>
      </c>
      <c r="U5" s="12">
        <f t="shared" si="0"/>
        <v>121048</v>
      </c>
      <c r="V5" s="12">
        <f t="shared" si="0"/>
        <v>121134</v>
      </c>
      <c r="W5" s="12">
        <f t="shared" si="0"/>
        <v>121176</v>
      </c>
      <c r="X5" s="12">
        <f t="shared" si="0"/>
        <v>121247</v>
      </c>
      <c r="Y5" s="12">
        <f t="shared" si="0"/>
        <v>121312</v>
      </c>
      <c r="Z5" s="12">
        <f t="shared" si="0"/>
        <v>121390</v>
      </c>
      <c r="AA5" s="12">
        <f t="shared" si="0"/>
        <v>121484</v>
      </c>
      <c r="AB5" s="12">
        <f t="shared" si="0"/>
        <v>121573</v>
      </c>
      <c r="AC5" s="12">
        <f t="shared" si="0"/>
        <v>121661</v>
      </c>
      <c r="AD5" s="12">
        <f t="shared" si="0"/>
        <v>121745</v>
      </c>
      <c r="AE5" s="12">
        <f t="shared" si="0"/>
        <v>121788</v>
      </c>
      <c r="AF5" s="12">
        <f t="shared" si="0"/>
        <v>121847</v>
      </c>
      <c r="AG5" s="12"/>
      <c r="AI5" s="12">
        <f>MAX(C5:AG5)-B5</f>
        <v>2174</v>
      </c>
    </row>
    <row r="6" spans="1:40" x14ac:dyDescent="0.25">
      <c r="B6" s="12">
        <v>51311</v>
      </c>
      <c r="C6" s="12">
        <v>51330</v>
      </c>
      <c r="D6" s="12">
        <v>51362</v>
      </c>
      <c r="E6" s="12">
        <v>51416</v>
      </c>
      <c r="F6" s="12">
        <v>51515</v>
      </c>
      <c r="G6" s="12">
        <v>51608</v>
      </c>
      <c r="H6" s="12">
        <v>51641</v>
      </c>
      <c r="I6" s="12">
        <v>51706</v>
      </c>
      <c r="J6" s="12">
        <v>51803</v>
      </c>
      <c r="K6" s="12">
        <v>51896</v>
      </c>
      <c r="L6" s="12">
        <v>51984</v>
      </c>
      <c r="M6" s="12">
        <v>52077</v>
      </c>
      <c r="N6" s="12">
        <v>52165</v>
      </c>
      <c r="O6" s="12">
        <v>52229</v>
      </c>
      <c r="P6" s="12">
        <v>52279</v>
      </c>
      <c r="Q6" s="12">
        <v>52364</v>
      </c>
      <c r="R6" s="12">
        <v>52430</v>
      </c>
      <c r="S6" s="12">
        <v>52520</v>
      </c>
      <c r="T6" s="12">
        <v>52602</v>
      </c>
      <c r="U6" s="12">
        <v>52686</v>
      </c>
      <c r="V6" s="12">
        <v>52772</v>
      </c>
      <c r="W6" s="12">
        <v>52814</v>
      </c>
      <c r="X6" s="12">
        <v>52885</v>
      </c>
      <c r="Y6" s="12">
        <v>52950</v>
      </c>
      <c r="Z6" s="12">
        <v>53028</v>
      </c>
      <c r="AA6" s="12">
        <v>53122</v>
      </c>
      <c r="AB6" s="12">
        <v>53211</v>
      </c>
      <c r="AC6" s="12">
        <v>53299</v>
      </c>
      <c r="AD6" s="12">
        <v>53383</v>
      </c>
      <c r="AE6" s="12">
        <v>53426</v>
      </c>
      <c r="AF6" s="12">
        <v>53485</v>
      </c>
      <c r="AG6" s="12"/>
    </row>
    <row r="7" spans="1:40" x14ac:dyDescent="0.25">
      <c r="B7" s="12">
        <v>68362</v>
      </c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3143" priority="31" stopIfTrue="1" operator="greaterThan">
      <formula>70</formula>
    </cfRule>
    <cfRule type="cellIs" dxfId="3142" priority="32" stopIfTrue="1" operator="between">
      <formula>60</formula>
      <formula>70</formula>
    </cfRule>
    <cfRule type="cellIs" dxfId="3141" priority="33" stopIfTrue="1" operator="between">
      <formula>45</formula>
      <formula>60</formula>
    </cfRule>
  </conditionalFormatting>
  <conditionalFormatting sqref="AC4:AG4 C4:F4 H4:U4">
    <cfRule type="cellIs" dxfId="3140" priority="34" stopIfTrue="1" operator="greaterThan">
      <formula>100</formula>
    </cfRule>
    <cfRule type="cellIs" dxfId="3139" priority="35" stopIfTrue="1" operator="between">
      <formula>80</formula>
      <formula>100</formula>
    </cfRule>
    <cfRule type="cellIs" dxfId="3138" priority="36" stopIfTrue="1" operator="between">
      <formula>50</formula>
      <formula>80</formula>
    </cfRule>
  </conditionalFormatting>
  <conditionalFormatting sqref="V4">
    <cfRule type="cellIs" dxfId="3137" priority="28" stopIfTrue="1" operator="greaterThan">
      <formula>100</formula>
    </cfRule>
    <cfRule type="cellIs" dxfId="3136" priority="29" stopIfTrue="1" operator="between">
      <formula>80</formula>
      <formula>100</formula>
    </cfRule>
    <cfRule type="cellIs" dxfId="3135" priority="30" stopIfTrue="1" operator="between">
      <formula>50</formula>
      <formula>80</formula>
    </cfRule>
  </conditionalFormatting>
  <conditionalFormatting sqref="G4">
    <cfRule type="cellIs" dxfId="3134" priority="25" stopIfTrue="1" operator="greaterThan">
      <formula>100</formula>
    </cfRule>
    <cfRule type="cellIs" dxfId="3133" priority="26" stopIfTrue="1" operator="between">
      <formula>80</formula>
      <formula>100</formula>
    </cfRule>
    <cfRule type="cellIs" dxfId="3132" priority="27" stopIfTrue="1" operator="between">
      <formula>50</formula>
      <formula>80</formula>
    </cfRule>
  </conditionalFormatting>
  <conditionalFormatting sqref="AB4">
    <cfRule type="cellIs" dxfId="3131" priority="22" stopIfTrue="1" operator="greaterThan">
      <formula>100</formula>
    </cfRule>
    <cfRule type="cellIs" dxfId="3130" priority="23" stopIfTrue="1" operator="between">
      <formula>80</formula>
      <formula>100</formula>
    </cfRule>
    <cfRule type="cellIs" dxfId="3129" priority="24" stopIfTrue="1" operator="between">
      <formula>50</formula>
      <formula>80</formula>
    </cfRule>
  </conditionalFormatting>
  <conditionalFormatting sqref="AA4">
    <cfRule type="cellIs" dxfId="3128" priority="19" stopIfTrue="1" operator="greaterThan">
      <formula>100</formula>
    </cfRule>
    <cfRule type="cellIs" dxfId="3127" priority="20" stopIfTrue="1" operator="between">
      <formula>80</formula>
      <formula>100</formula>
    </cfRule>
    <cfRule type="cellIs" dxfId="3126" priority="21" stopIfTrue="1" operator="between">
      <formula>50</formula>
      <formula>80</formula>
    </cfRule>
  </conditionalFormatting>
  <conditionalFormatting sqref="Z4">
    <cfRule type="cellIs" dxfId="3125" priority="16" stopIfTrue="1" operator="greaterThan">
      <formula>100</formula>
    </cfRule>
    <cfRule type="cellIs" dxfId="3124" priority="17" stopIfTrue="1" operator="between">
      <formula>80</formula>
      <formula>100</formula>
    </cfRule>
    <cfRule type="cellIs" dxfId="3123" priority="18" stopIfTrue="1" operator="between">
      <formula>50</formula>
      <formula>80</formula>
    </cfRule>
  </conditionalFormatting>
  <conditionalFormatting sqref="Y4">
    <cfRule type="cellIs" dxfId="3122" priority="13" stopIfTrue="1" operator="greaterThan">
      <formula>100</formula>
    </cfRule>
    <cfRule type="cellIs" dxfId="3121" priority="14" stopIfTrue="1" operator="between">
      <formula>80</formula>
      <formula>100</formula>
    </cfRule>
    <cfRule type="cellIs" dxfId="3120" priority="15" stopIfTrue="1" operator="between">
      <formula>50</formula>
      <formula>80</formula>
    </cfRule>
  </conditionalFormatting>
  <conditionalFormatting sqref="X4">
    <cfRule type="cellIs" dxfId="3119" priority="10" stopIfTrue="1" operator="greaterThan">
      <formula>100</formula>
    </cfRule>
    <cfRule type="cellIs" dxfId="3118" priority="11" stopIfTrue="1" operator="between">
      <formula>80</formula>
      <formula>100</formula>
    </cfRule>
    <cfRule type="cellIs" dxfId="3117" priority="12" stopIfTrue="1" operator="between">
      <formula>50</formula>
      <formula>80</formula>
    </cfRule>
  </conditionalFormatting>
  <conditionalFormatting sqref="W4">
    <cfRule type="cellIs" dxfId="3116" priority="7" stopIfTrue="1" operator="greaterThan">
      <formula>100</formula>
    </cfRule>
    <cfRule type="cellIs" dxfId="3115" priority="8" stopIfTrue="1" operator="between">
      <formula>80</formula>
      <formula>100</formula>
    </cfRule>
    <cfRule type="cellIs" dxfId="3114" priority="9" stopIfTrue="1" operator="between">
      <formula>50</formula>
      <formula>80</formula>
    </cfRule>
  </conditionalFormatting>
  <conditionalFormatting sqref="B4">
    <cfRule type="cellIs" dxfId="3113" priority="1" stopIfTrue="1" operator="greaterThan">
      <formula>100</formula>
    </cfRule>
    <cfRule type="cellIs" dxfId="3112" priority="2" stopIfTrue="1" operator="between">
      <formula>80</formula>
      <formula>100</formula>
    </cfRule>
    <cfRule type="cellIs" dxfId="3111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workbookViewId="0"/>
  </sheetViews>
  <sheetFormatPr baseColWidth="10" defaultRowHeight="13.2" x14ac:dyDescent="0.25"/>
  <cols>
    <col min="1" max="1" width="19.77734375" style="13" customWidth="1"/>
    <col min="2" max="2" width="7" style="13" bestFit="1" customWidth="1"/>
    <col min="3" max="33" width="7" bestFit="1" customWidth="1"/>
    <col min="34" max="34" width="2.55468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13.71</v>
      </c>
      <c r="C3" s="14">
        <v>11.215</v>
      </c>
      <c r="D3" s="14">
        <v>18.402999999999999</v>
      </c>
      <c r="E3" s="14">
        <v>13.135</v>
      </c>
      <c r="F3" s="14">
        <v>12.412000000000001</v>
      </c>
      <c r="G3" s="14">
        <v>12.159000000000001</v>
      </c>
      <c r="H3" s="14">
        <v>17.489000000000001</v>
      </c>
      <c r="I3" s="14">
        <v>15.84</v>
      </c>
      <c r="J3" s="14">
        <v>16.658999999999999</v>
      </c>
      <c r="K3" s="14">
        <v>12.058999999999999</v>
      </c>
      <c r="L3" s="14">
        <v>12.057</v>
      </c>
      <c r="M3" s="14">
        <v>16.579999999999998</v>
      </c>
      <c r="N3" s="14">
        <v>11.696</v>
      </c>
      <c r="O3" s="14">
        <v>11.712</v>
      </c>
      <c r="P3" s="14">
        <v>11.667999999999999</v>
      </c>
      <c r="Q3" s="14">
        <v>11.276</v>
      </c>
      <c r="R3" s="14">
        <v>11.646000000000001</v>
      </c>
      <c r="S3" s="14">
        <v>11.795999999999999</v>
      </c>
      <c r="T3" s="14">
        <v>11.243</v>
      </c>
      <c r="U3" s="14">
        <v>11.531000000000001</v>
      </c>
      <c r="V3" s="14">
        <v>12.516999999999999</v>
      </c>
      <c r="W3" s="14">
        <v>11.211</v>
      </c>
      <c r="X3" s="14">
        <v>11.211</v>
      </c>
      <c r="Y3" s="14">
        <v>12.457000000000001</v>
      </c>
      <c r="Z3" s="14">
        <v>15.294</v>
      </c>
      <c r="AA3" s="14">
        <v>11.401999999999999</v>
      </c>
      <c r="AB3" s="14">
        <v>12.645</v>
      </c>
      <c r="AC3" s="14">
        <v>2.0219999999999998</v>
      </c>
      <c r="AD3" s="14">
        <v>6.6849999999999996</v>
      </c>
      <c r="AE3" s="14">
        <v>3.895</v>
      </c>
      <c r="AF3" s="14">
        <v>14.956</v>
      </c>
      <c r="AG3" s="14">
        <v>8.9019999999999992</v>
      </c>
      <c r="AH3" s="14"/>
      <c r="AI3" s="14"/>
    </row>
    <row r="4" spans="1:40" s="7" customFormat="1" x14ac:dyDescent="0.25">
      <c r="A4" s="15" t="s">
        <v>17</v>
      </c>
      <c r="B4" s="18">
        <v>59</v>
      </c>
      <c r="C4" s="18">
        <v>21</v>
      </c>
      <c r="D4" s="18">
        <v>63</v>
      </c>
      <c r="E4" s="18">
        <v>71</v>
      </c>
      <c r="F4" s="18">
        <v>83</v>
      </c>
      <c r="G4" s="18">
        <v>83</v>
      </c>
      <c r="H4" s="18">
        <v>45</v>
      </c>
      <c r="I4" s="18">
        <v>28</v>
      </c>
      <c r="J4" s="18">
        <v>47</v>
      </c>
      <c r="K4" s="18">
        <v>76</v>
      </c>
      <c r="L4" s="18">
        <v>70</v>
      </c>
      <c r="M4" s="18">
        <v>40</v>
      </c>
      <c r="N4" s="18">
        <v>75</v>
      </c>
      <c r="O4" s="18">
        <v>77</v>
      </c>
      <c r="P4" s="18">
        <v>75</v>
      </c>
      <c r="Q4" s="18">
        <v>71</v>
      </c>
      <c r="R4" s="18">
        <v>63</v>
      </c>
      <c r="S4" s="18">
        <v>62</v>
      </c>
      <c r="T4" s="18">
        <v>62</v>
      </c>
      <c r="U4" s="18">
        <v>58</v>
      </c>
      <c r="V4" s="18">
        <v>42</v>
      </c>
      <c r="W4" s="7">
        <v>67</v>
      </c>
      <c r="X4" s="7">
        <v>70</v>
      </c>
      <c r="Y4" s="7">
        <v>62</v>
      </c>
      <c r="Z4" s="7">
        <v>54</v>
      </c>
      <c r="AA4" s="7">
        <v>68</v>
      </c>
      <c r="AB4" s="7">
        <v>62</v>
      </c>
      <c r="AC4" s="7">
        <v>6</v>
      </c>
      <c r="AD4" s="7">
        <v>10</v>
      </c>
      <c r="AE4" s="18">
        <v>10</v>
      </c>
      <c r="AF4" s="18">
        <v>20</v>
      </c>
      <c r="AG4" s="18">
        <v>20</v>
      </c>
      <c r="AH4" s="18"/>
      <c r="AI4" s="18">
        <f>SUM(C4:AG4)</f>
        <v>1661</v>
      </c>
      <c r="AJ4" s="16">
        <f>AVERAGE(C4:AG4)</f>
        <v>53.58064516129032</v>
      </c>
      <c r="AK4" s="17"/>
    </row>
    <row r="5" spans="1:40" x14ac:dyDescent="0.25">
      <c r="A5" s="13" t="s">
        <v>23</v>
      </c>
      <c r="B5" s="12">
        <f t="shared" ref="B5:AG5" si="0">B6+$B7</f>
        <v>121847</v>
      </c>
      <c r="C5" s="12">
        <f t="shared" si="0"/>
        <v>121868</v>
      </c>
      <c r="D5" s="12">
        <f t="shared" si="0"/>
        <v>121931</v>
      </c>
      <c r="E5" s="12">
        <f t="shared" si="0"/>
        <v>122002</v>
      </c>
      <c r="F5" s="12">
        <f t="shared" si="0"/>
        <v>122085</v>
      </c>
      <c r="G5" s="12">
        <f t="shared" si="0"/>
        <v>122168</v>
      </c>
      <c r="H5" s="12">
        <f t="shared" si="0"/>
        <v>122213</v>
      </c>
      <c r="I5" s="12">
        <f t="shared" si="0"/>
        <v>122241</v>
      </c>
      <c r="J5" s="12">
        <f t="shared" si="0"/>
        <v>122288</v>
      </c>
      <c r="K5" s="12">
        <f t="shared" si="0"/>
        <v>122364</v>
      </c>
      <c r="L5" s="12">
        <f t="shared" si="0"/>
        <v>122434</v>
      </c>
      <c r="M5" s="12">
        <f t="shared" si="0"/>
        <v>122474</v>
      </c>
      <c r="N5" s="12">
        <f t="shared" si="0"/>
        <v>122549</v>
      </c>
      <c r="O5" s="12">
        <f t="shared" si="0"/>
        <v>122626</v>
      </c>
      <c r="P5" s="12">
        <f t="shared" si="0"/>
        <v>122701</v>
      </c>
      <c r="Q5" s="12">
        <f t="shared" si="0"/>
        <v>122772</v>
      </c>
      <c r="R5" s="12">
        <f t="shared" si="0"/>
        <v>122834</v>
      </c>
      <c r="S5" s="12">
        <f t="shared" si="0"/>
        <v>122896</v>
      </c>
      <c r="T5" s="12">
        <f t="shared" si="0"/>
        <v>122958</v>
      </c>
      <c r="U5" s="12">
        <f t="shared" si="0"/>
        <v>123016</v>
      </c>
      <c r="V5" s="12">
        <f t="shared" si="0"/>
        <v>123058</v>
      </c>
      <c r="W5" s="12">
        <f t="shared" si="0"/>
        <v>123125</v>
      </c>
      <c r="X5" s="12">
        <f t="shared" si="0"/>
        <v>123195</v>
      </c>
      <c r="Y5" s="12">
        <f t="shared" si="0"/>
        <v>123257</v>
      </c>
      <c r="Z5" s="12">
        <f t="shared" si="0"/>
        <v>123311</v>
      </c>
      <c r="AA5" s="12">
        <f t="shared" si="0"/>
        <v>123379</v>
      </c>
      <c r="AB5" s="12">
        <f t="shared" si="0"/>
        <v>123441</v>
      </c>
      <c r="AC5" s="12">
        <f t="shared" si="0"/>
        <v>123447</v>
      </c>
      <c r="AD5" s="12">
        <f t="shared" si="0"/>
        <v>123457</v>
      </c>
      <c r="AE5" s="12">
        <f t="shared" si="0"/>
        <v>123467</v>
      </c>
      <c r="AF5" s="12">
        <f t="shared" si="0"/>
        <v>123487</v>
      </c>
      <c r="AG5" s="12">
        <f t="shared" si="0"/>
        <v>123507</v>
      </c>
      <c r="AI5" s="12">
        <f>MAX(C5:AG5)-B5</f>
        <v>1660</v>
      </c>
    </row>
    <row r="6" spans="1:40" x14ac:dyDescent="0.25">
      <c r="B6" s="12">
        <v>53485</v>
      </c>
      <c r="C6" s="12">
        <v>53506</v>
      </c>
      <c r="D6" s="12">
        <v>53569</v>
      </c>
      <c r="E6" s="12">
        <v>53640</v>
      </c>
      <c r="F6" s="12">
        <v>53723</v>
      </c>
      <c r="G6" s="12">
        <v>53806</v>
      </c>
      <c r="H6" s="12">
        <v>53851</v>
      </c>
      <c r="I6" s="12">
        <v>53879</v>
      </c>
      <c r="J6" s="12">
        <v>53926</v>
      </c>
      <c r="K6" s="12">
        <v>54002</v>
      </c>
      <c r="L6" s="12">
        <v>54072</v>
      </c>
      <c r="M6" s="12">
        <v>54112</v>
      </c>
      <c r="N6" s="12">
        <v>54187</v>
      </c>
      <c r="O6" s="12">
        <v>54264</v>
      </c>
      <c r="P6" s="12">
        <v>54339</v>
      </c>
      <c r="Q6" s="12">
        <v>54410</v>
      </c>
      <c r="R6" s="12">
        <v>54472</v>
      </c>
      <c r="S6" s="12">
        <v>54534</v>
      </c>
      <c r="T6" s="12">
        <v>54596</v>
      </c>
      <c r="U6" s="12">
        <v>54654</v>
      </c>
      <c r="V6" s="12">
        <v>54696</v>
      </c>
      <c r="W6" s="12">
        <v>54763</v>
      </c>
      <c r="X6" s="12">
        <v>54833</v>
      </c>
      <c r="Y6" s="12">
        <v>54895</v>
      </c>
      <c r="Z6" s="12">
        <v>54949</v>
      </c>
      <c r="AA6" s="12">
        <v>55017</v>
      </c>
      <c r="AB6" s="12">
        <v>55079</v>
      </c>
      <c r="AC6" s="12">
        <v>55085</v>
      </c>
      <c r="AD6" s="12">
        <v>55095</v>
      </c>
      <c r="AE6" s="12">
        <v>55105</v>
      </c>
      <c r="AF6" s="12">
        <v>55125</v>
      </c>
      <c r="AG6" s="12">
        <v>55145</v>
      </c>
    </row>
    <row r="7" spans="1:40" x14ac:dyDescent="0.25">
      <c r="B7" s="12">
        <v>68362</v>
      </c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3110" priority="37" stopIfTrue="1" operator="greaterThan">
      <formula>70</formula>
    </cfRule>
    <cfRule type="cellIs" dxfId="3109" priority="38" stopIfTrue="1" operator="between">
      <formula>60</formula>
      <formula>70</formula>
    </cfRule>
    <cfRule type="cellIs" dxfId="3108" priority="39" stopIfTrue="1" operator="between">
      <formula>45</formula>
      <formula>60</formula>
    </cfRule>
  </conditionalFormatting>
  <conditionalFormatting sqref="AC4:AG4 C4:F4 H4:U4">
    <cfRule type="cellIs" dxfId="3107" priority="40" stopIfTrue="1" operator="greaterThan">
      <formula>100</formula>
    </cfRule>
    <cfRule type="cellIs" dxfId="3106" priority="41" stopIfTrue="1" operator="between">
      <formula>80</formula>
      <formula>100</formula>
    </cfRule>
    <cfRule type="cellIs" dxfId="3105" priority="42" stopIfTrue="1" operator="between">
      <formula>50</formula>
      <formula>80</formula>
    </cfRule>
  </conditionalFormatting>
  <conditionalFormatting sqref="V4">
    <cfRule type="cellIs" dxfId="3104" priority="34" stopIfTrue="1" operator="greaterThan">
      <formula>100</formula>
    </cfRule>
    <cfRule type="cellIs" dxfId="3103" priority="35" stopIfTrue="1" operator="between">
      <formula>80</formula>
      <formula>100</formula>
    </cfRule>
    <cfRule type="cellIs" dxfId="3102" priority="36" stopIfTrue="1" operator="between">
      <formula>50</formula>
      <formula>80</formula>
    </cfRule>
  </conditionalFormatting>
  <conditionalFormatting sqref="G4">
    <cfRule type="cellIs" dxfId="3101" priority="31" stopIfTrue="1" operator="greaterThan">
      <formula>100</formula>
    </cfRule>
    <cfRule type="cellIs" dxfId="3100" priority="32" stopIfTrue="1" operator="between">
      <formula>80</formula>
      <formula>100</formula>
    </cfRule>
    <cfRule type="cellIs" dxfId="3099" priority="33" stopIfTrue="1" operator="between">
      <formula>50</formula>
      <formula>80</formula>
    </cfRule>
  </conditionalFormatting>
  <conditionalFormatting sqref="AA4">
    <cfRule type="cellIs" dxfId="3098" priority="25" stopIfTrue="1" operator="greaterThan">
      <formula>100</formula>
    </cfRule>
    <cfRule type="cellIs" dxfId="3097" priority="26" stopIfTrue="1" operator="between">
      <formula>80</formula>
      <formula>100</formula>
    </cfRule>
    <cfRule type="cellIs" dxfId="3096" priority="27" stopIfTrue="1" operator="between">
      <formula>50</formula>
      <formula>80</formula>
    </cfRule>
  </conditionalFormatting>
  <conditionalFormatting sqref="Z4">
    <cfRule type="cellIs" dxfId="3095" priority="22" stopIfTrue="1" operator="greaterThan">
      <formula>100</formula>
    </cfRule>
    <cfRule type="cellIs" dxfId="3094" priority="23" stopIfTrue="1" operator="between">
      <formula>80</formula>
      <formula>100</formula>
    </cfRule>
    <cfRule type="cellIs" dxfId="3093" priority="24" stopIfTrue="1" operator="between">
      <formula>50</formula>
      <formula>80</formula>
    </cfRule>
  </conditionalFormatting>
  <conditionalFormatting sqref="Y4">
    <cfRule type="cellIs" dxfId="3092" priority="19" stopIfTrue="1" operator="greaterThan">
      <formula>100</formula>
    </cfRule>
    <cfRule type="cellIs" dxfId="3091" priority="20" stopIfTrue="1" operator="between">
      <formula>80</formula>
      <formula>100</formula>
    </cfRule>
    <cfRule type="cellIs" dxfId="3090" priority="21" stopIfTrue="1" operator="between">
      <formula>50</formula>
      <formula>80</formula>
    </cfRule>
  </conditionalFormatting>
  <conditionalFormatting sqref="X4">
    <cfRule type="cellIs" dxfId="3089" priority="16" stopIfTrue="1" operator="greaterThan">
      <formula>100</formula>
    </cfRule>
    <cfRule type="cellIs" dxfId="3088" priority="17" stopIfTrue="1" operator="between">
      <formula>80</formula>
      <formula>100</formula>
    </cfRule>
    <cfRule type="cellIs" dxfId="3087" priority="18" stopIfTrue="1" operator="between">
      <formula>50</formula>
      <formula>80</formula>
    </cfRule>
  </conditionalFormatting>
  <conditionalFormatting sqref="W4">
    <cfRule type="cellIs" dxfId="3086" priority="13" stopIfTrue="1" operator="greaterThan">
      <formula>100</formula>
    </cfRule>
    <cfRule type="cellIs" dxfId="3085" priority="14" stopIfTrue="1" operator="between">
      <formula>80</formula>
      <formula>100</formula>
    </cfRule>
    <cfRule type="cellIs" dxfId="3084" priority="15" stopIfTrue="1" operator="between">
      <formula>50</formula>
      <formula>80</formula>
    </cfRule>
  </conditionalFormatting>
  <conditionalFormatting sqref="B4">
    <cfRule type="cellIs" dxfId="3083" priority="4" stopIfTrue="1" operator="greaterThan">
      <formula>100</formula>
    </cfRule>
    <cfRule type="cellIs" dxfId="3082" priority="5" stopIfTrue="1" operator="between">
      <formula>80</formula>
      <formula>100</formula>
    </cfRule>
    <cfRule type="cellIs" dxfId="3081" priority="6" stopIfTrue="1" operator="between">
      <formula>50</formula>
      <formula>80</formula>
    </cfRule>
  </conditionalFormatting>
  <conditionalFormatting sqref="AB4">
    <cfRule type="cellIs" dxfId="3080" priority="1" stopIfTrue="1" operator="greaterThan">
      <formula>100</formula>
    </cfRule>
    <cfRule type="cellIs" dxfId="3079" priority="2" stopIfTrue="1" operator="between">
      <formula>80</formula>
      <formula>100</formula>
    </cfRule>
    <cfRule type="cellIs" dxfId="3078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workbookViewId="0"/>
  </sheetViews>
  <sheetFormatPr baseColWidth="10" defaultRowHeight="13.2" x14ac:dyDescent="0.25"/>
  <cols>
    <col min="1" max="1" width="19.77734375" style="13" customWidth="1"/>
    <col min="2" max="2" width="7" style="13" bestFit="1" customWidth="1"/>
    <col min="3" max="33" width="7" bestFit="1" customWidth="1"/>
    <col min="34" max="34" width="2.55468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16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8.9019999999999992</v>
      </c>
      <c r="C3" s="14">
        <v>11.749000000000001</v>
      </c>
      <c r="D3" s="14">
        <v>5.2939999999999996</v>
      </c>
      <c r="E3" s="14">
        <v>3.17</v>
      </c>
      <c r="F3" s="14">
        <v>14.661</v>
      </c>
      <c r="G3" s="14">
        <v>12.14</v>
      </c>
      <c r="H3" s="14">
        <v>12.141999999999999</v>
      </c>
      <c r="I3" s="14">
        <v>11.923999999999999</v>
      </c>
      <c r="J3" s="14">
        <v>13.619</v>
      </c>
      <c r="K3" s="14">
        <v>11.093</v>
      </c>
      <c r="L3" s="14">
        <v>8.2119999999999997</v>
      </c>
      <c r="M3" s="14">
        <v>11.872999999999999</v>
      </c>
      <c r="N3" s="14">
        <v>12.433</v>
      </c>
      <c r="O3" s="14">
        <v>2.6920000000000002</v>
      </c>
      <c r="P3" s="14">
        <v>8.4489999999999998</v>
      </c>
      <c r="Q3" s="14">
        <v>13.31</v>
      </c>
      <c r="R3" s="14">
        <v>1.448</v>
      </c>
      <c r="S3" s="14">
        <v>9.0709999999999997</v>
      </c>
      <c r="T3" s="14">
        <v>2.3410000000000002</v>
      </c>
      <c r="U3" s="14">
        <v>2.371</v>
      </c>
      <c r="V3" s="14">
        <v>12.021000000000001</v>
      </c>
      <c r="W3" s="14">
        <v>4.8659999999999997</v>
      </c>
      <c r="X3" s="14">
        <v>9.5990000000000002</v>
      </c>
      <c r="Y3" s="14">
        <v>1.6739999999999999</v>
      </c>
      <c r="Z3" s="14">
        <v>11.423999999999999</v>
      </c>
      <c r="AA3" s="14">
        <v>6.2859999999999996</v>
      </c>
      <c r="AB3" s="14">
        <v>0.77500000000000002</v>
      </c>
      <c r="AC3" s="14">
        <v>11.388</v>
      </c>
      <c r="AD3" s="14">
        <v>10.576000000000001</v>
      </c>
      <c r="AE3" s="14">
        <v>5.8230000000000004</v>
      </c>
      <c r="AF3" s="14">
        <v>1.482</v>
      </c>
      <c r="AG3" s="14"/>
      <c r="AH3" s="14"/>
      <c r="AI3" s="14"/>
    </row>
    <row r="4" spans="1:40" s="7" customFormat="1" x14ac:dyDescent="0.25">
      <c r="A4" s="15" t="s">
        <v>17</v>
      </c>
      <c r="B4" s="18">
        <v>20</v>
      </c>
      <c r="C4" s="18">
        <v>51</v>
      </c>
      <c r="D4" s="18">
        <v>11</v>
      </c>
      <c r="E4" s="18">
        <v>12</v>
      </c>
      <c r="F4" s="18">
        <v>35</v>
      </c>
      <c r="G4" s="18">
        <v>47</v>
      </c>
      <c r="H4" s="18">
        <v>40</v>
      </c>
      <c r="I4" s="18">
        <v>41</v>
      </c>
      <c r="J4" s="18">
        <v>31</v>
      </c>
      <c r="K4" s="18">
        <v>51</v>
      </c>
      <c r="L4" s="18">
        <v>18</v>
      </c>
      <c r="M4" s="18">
        <v>53</v>
      </c>
      <c r="N4" s="18">
        <v>55</v>
      </c>
      <c r="O4" s="18">
        <v>5</v>
      </c>
      <c r="P4" s="18">
        <v>12</v>
      </c>
      <c r="Q4" s="18">
        <v>35</v>
      </c>
      <c r="R4" s="18">
        <v>5</v>
      </c>
      <c r="S4" s="18">
        <v>15</v>
      </c>
      <c r="T4" s="18">
        <v>8</v>
      </c>
      <c r="U4" s="18">
        <v>5</v>
      </c>
      <c r="V4" s="18">
        <v>47</v>
      </c>
      <c r="W4" s="7">
        <v>11</v>
      </c>
      <c r="X4" s="7">
        <v>48</v>
      </c>
      <c r="Y4" s="7">
        <v>5</v>
      </c>
      <c r="Z4" s="7">
        <v>36</v>
      </c>
      <c r="AA4" s="7">
        <v>16</v>
      </c>
      <c r="AB4" s="7">
        <v>1</v>
      </c>
      <c r="AC4" s="7">
        <v>11</v>
      </c>
      <c r="AD4" s="7">
        <v>34</v>
      </c>
      <c r="AE4" s="18">
        <v>14</v>
      </c>
      <c r="AF4" s="18">
        <v>4</v>
      </c>
      <c r="AG4" s="18"/>
      <c r="AH4" s="18"/>
      <c r="AI4" s="18">
        <f>SUM(C4:AG4)</f>
        <v>757</v>
      </c>
      <c r="AJ4" s="16">
        <f>AVERAGE(C4:AG4)</f>
        <v>25.233333333333334</v>
      </c>
      <c r="AK4" s="17"/>
    </row>
    <row r="5" spans="1:40" x14ac:dyDescent="0.25">
      <c r="A5" s="13" t="s">
        <v>23</v>
      </c>
      <c r="B5" s="12">
        <f t="shared" ref="B5:AF5" si="0">B6+$B7</f>
        <v>123507</v>
      </c>
      <c r="C5" s="12">
        <f t="shared" si="0"/>
        <v>123558</v>
      </c>
      <c r="D5" s="12">
        <f t="shared" si="0"/>
        <v>123569</v>
      </c>
      <c r="E5" s="12">
        <f t="shared" si="0"/>
        <v>123581</v>
      </c>
      <c r="F5" s="12">
        <f t="shared" si="0"/>
        <v>123616</v>
      </c>
      <c r="G5" s="12">
        <f t="shared" si="0"/>
        <v>123663</v>
      </c>
      <c r="H5" s="12">
        <f t="shared" si="0"/>
        <v>123703</v>
      </c>
      <c r="I5" s="12">
        <f t="shared" si="0"/>
        <v>123744</v>
      </c>
      <c r="J5" s="12">
        <f t="shared" si="0"/>
        <v>123775</v>
      </c>
      <c r="K5" s="12">
        <f t="shared" si="0"/>
        <v>123826</v>
      </c>
      <c r="L5" s="12">
        <f t="shared" si="0"/>
        <v>123844</v>
      </c>
      <c r="M5" s="12">
        <f t="shared" si="0"/>
        <v>123897</v>
      </c>
      <c r="N5" s="12">
        <f t="shared" si="0"/>
        <v>123952</v>
      </c>
      <c r="O5" s="12">
        <f t="shared" si="0"/>
        <v>123957</v>
      </c>
      <c r="P5" s="12">
        <f t="shared" si="0"/>
        <v>123969</v>
      </c>
      <c r="Q5" s="12">
        <f t="shared" si="0"/>
        <v>124004</v>
      </c>
      <c r="R5" s="12">
        <f t="shared" si="0"/>
        <v>124009</v>
      </c>
      <c r="S5" s="12">
        <f t="shared" si="0"/>
        <v>124024</v>
      </c>
      <c r="T5" s="12">
        <f t="shared" si="0"/>
        <v>124032</v>
      </c>
      <c r="U5" s="12">
        <f t="shared" si="0"/>
        <v>124037</v>
      </c>
      <c r="V5" s="12">
        <f t="shared" si="0"/>
        <v>124084</v>
      </c>
      <c r="W5" s="12">
        <f t="shared" si="0"/>
        <v>124095</v>
      </c>
      <c r="X5" s="12">
        <f t="shared" si="0"/>
        <v>124143</v>
      </c>
      <c r="Y5" s="12">
        <f t="shared" si="0"/>
        <v>124148</v>
      </c>
      <c r="Z5" s="12">
        <f t="shared" si="0"/>
        <v>124184</v>
      </c>
      <c r="AA5" s="12">
        <f t="shared" si="0"/>
        <v>124200</v>
      </c>
      <c r="AB5" s="12">
        <f t="shared" si="0"/>
        <v>124201</v>
      </c>
      <c r="AC5" s="12">
        <f t="shared" si="0"/>
        <v>124212</v>
      </c>
      <c r="AD5" s="12">
        <f t="shared" si="0"/>
        <v>124246</v>
      </c>
      <c r="AE5" s="12">
        <f t="shared" si="0"/>
        <v>124260</v>
      </c>
      <c r="AF5" s="12">
        <f t="shared" si="0"/>
        <v>124264</v>
      </c>
      <c r="AG5" s="12"/>
      <c r="AI5" s="12">
        <f>MAX(C5:AG5)-B5</f>
        <v>757</v>
      </c>
    </row>
    <row r="6" spans="1:40" x14ac:dyDescent="0.25">
      <c r="B6" s="12">
        <v>55145</v>
      </c>
      <c r="C6" s="12">
        <v>55196</v>
      </c>
      <c r="D6" s="12">
        <v>55207</v>
      </c>
      <c r="E6" s="12">
        <v>55219</v>
      </c>
      <c r="F6" s="12">
        <v>55254</v>
      </c>
      <c r="G6" s="12">
        <v>55301</v>
      </c>
      <c r="H6" s="12">
        <v>55341</v>
      </c>
      <c r="I6" s="12">
        <v>55382</v>
      </c>
      <c r="J6" s="12">
        <v>55413</v>
      </c>
      <c r="K6" s="12">
        <v>55464</v>
      </c>
      <c r="L6" s="12">
        <v>55482</v>
      </c>
      <c r="M6" s="12">
        <v>55535</v>
      </c>
      <c r="N6" s="12">
        <v>55590</v>
      </c>
      <c r="O6" s="12">
        <v>55595</v>
      </c>
      <c r="P6" s="12">
        <v>55607</v>
      </c>
      <c r="Q6" s="12">
        <v>55642</v>
      </c>
      <c r="R6" s="12">
        <v>55647</v>
      </c>
      <c r="S6" s="12">
        <v>55662</v>
      </c>
      <c r="T6" s="12">
        <v>55670</v>
      </c>
      <c r="U6" s="12">
        <v>55675</v>
      </c>
      <c r="V6" s="12">
        <v>55722</v>
      </c>
      <c r="W6" s="12">
        <v>55733</v>
      </c>
      <c r="X6" s="12">
        <v>55781</v>
      </c>
      <c r="Y6" s="12">
        <v>55786</v>
      </c>
      <c r="Z6" s="12">
        <v>55822</v>
      </c>
      <c r="AA6" s="12">
        <v>55838</v>
      </c>
      <c r="AB6" s="12">
        <v>55839</v>
      </c>
      <c r="AC6" s="12">
        <v>55850</v>
      </c>
      <c r="AD6" s="12">
        <v>55884</v>
      </c>
      <c r="AE6" s="12">
        <v>55898</v>
      </c>
      <c r="AF6" s="12">
        <v>55902</v>
      </c>
      <c r="AG6" s="12"/>
    </row>
    <row r="7" spans="1:40" x14ac:dyDescent="0.25">
      <c r="B7" s="12">
        <v>68362</v>
      </c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3077" priority="34" stopIfTrue="1" operator="greaterThan">
      <formula>70</formula>
    </cfRule>
    <cfRule type="cellIs" dxfId="3076" priority="35" stopIfTrue="1" operator="between">
      <formula>60</formula>
      <formula>70</formula>
    </cfRule>
    <cfRule type="cellIs" dxfId="3075" priority="36" stopIfTrue="1" operator="between">
      <formula>45</formula>
      <formula>60</formula>
    </cfRule>
  </conditionalFormatting>
  <conditionalFormatting sqref="AC4:AG4 C4:F4 H4:N4 P4:U4">
    <cfRule type="cellIs" dxfId="3074" priority="37" stopIfTrue="1" operator="greaterThan">
      <formula>100</formula>
    </cfRule>
    <cfRule type="cellIs" dxfId="3073" priority="38" stopIfTrue="1" operator="between">
      <formula>80</formula>
      <formula>100</formula>
    </cfRule>
    <cfRule type="cellIs" dxfId="3072" priority="39" stopIfTrue="1" operator="between">
      <formula>50</formula>
      <formula>80</formula>
    </cfRule>
  </conditionalFormatting>
  <conditionalFormatting sqref="V4">
    <cfRule type="cellIs" dxfId="3071" priority="31" stopIfTrue="1" operator="greaterThan">
      <formula>100</formula>
    </cfRule>
    <cfRule type="cellIs" dxfId="3070" priority="32" stopIfTrue="1" operator="between">
      <formula>80</formula>
      <formula>100</formula>
    </cfRule>
    <cfRule type="cellIs" dxfId="3069" priority="33" stopIfTrue="1" operator="between">
      <formula>50</formula>
      <formula>80</formula>
    </cfRule>
  </conditionalFormatting>
  <conditionalFormatting sqref="G4">
    <cfRule type="cellIs" dxfId="3068" priority="28" stopIfTrue="1" operator="greaterThan">
      <formula>100</formula>
    </cfRule>
    <cfRule type="cellIs" dxfId="3067" priority="29" stopIfTrue="1" operator="between">
      <formula>80</formula>
      <formula>100</formula>
    </cfRule>
    <cfRule type="cellIs" dxfId="3066" priority="30" stopIfTrue="1" operator="between">
      <formula>50</formula>
      <formula>80</formula>
    </cfRule>
  </conditionalFormatting>
  <conditionalFormatting sqref="AA4">
    <cfRule type="cellIs" dxfId="3065" priority="25" stopIfTrue="1" operator="greaterThan">
      <formula>100</formula>
    </cfRule>
    <cfRule type="cellIs" dxfId="3064" priority="26" stopIfTrue="1" operator="between">
      <formula>80</formula>
      <formula>100</formula>
    </cfRule>
    <cfRule type="cellIs" dxfId="3063" priority="27" stopIfTrue="1" operator="between">
      <formula>50</formula>
      <formula>80</formula>
    </cfRule>
  </conditionalFormatting>
  <conditionalFormatting sqref="Z4">
    <cfRule type="cellIs" dxfId="3062" priority="22" stopIfTrue="1" operator="greaterThan">
      <formula>100</formula>
    </cfRule>
    <cfRule type="cellIs" dxfId="3061" priority="23" stopIfTrue="1" operator="between">
      <formula>80</formula>
      <formula>100</formula>
    </cfRule>
    <cfRule type="cellIs" dxfId="3060" priority="24" stopIfTrue="1" operator="between">
      <formula>50</formula>
      <formula>80</formula>
    </cfRule>
  </conditionalFormatting>
  <conditionalFormatting sqref="Y4">
    <cfRule type="cellIs" dxfId="3059" priority="19" stopIfTrue="1" operator="greaterThan">
      <formula>100</formula>
    </cfRule>
    <cfRule type="cellIs" dxfId="3058" priority="20" stopIfTrue="1" operator="between">
      <formula>80</formula>
      <formula>100</formula>
    </cfRule>
    <cfRule type="cellIs" dxfId="3057" priority="21" stopIfTrue="1" operator="between">
      <formula>50</formula>
      <formula>80</formula>
    </cfRule>
  </conditionalFormatting>
  <conditionalFormatting sqref="X4">
    <cfRule type="cellIs" dxfId="3056" priority="16" stopIfTrue="1" operator="greaterThan">
      <formula>100</formula>
    </cfRule>
    <cfRule type="cellIs" dxfId="3055" priority="17" stopIfTrue="1" operator="between">
      <formula>80</formula>
      <formula>100</formula>
    </cfRule>
    <cfRule type="cellIs" dxfId="3054" priority="18" stopIfTrue="1" operator="between">
      <formula>50</formula>
      <formula>80</formula>
    </cfRule>
  </conditionalFormatting>
  <conditionalFormatting sqref="W4">
    <cfRule type="cellIs" dxfId="3053" priority="13" stopIfTrue="1" operator="greaterThan">
      <formula>100</formula>
    </cfRule>
    <cfRule type="cellIs" dxfId="3052" priority="14" stopIfTrue="1" operator="between">
      <formula>80</formula>
      <formula>100</formula>
    </cfRule>
    <cfRule type="cellIs" dxfId="3051" priority="15" stopIfTrue="1" operator="between">
      <formula>50</formula>
      <formula>80</formula>
    </cfRule>
  </conditionalFormatting>
  <conditionalFormatting sqref="AB4">
    <cfRule type="cellIs" dxfId="3050" priority="7" stopIfTrue="1" operator="greaterThan">
      <formula>100</formula>
    </cfRule>
    <cfRule type="cellIs" dxfId="3049" priority="8" stopIfTrue="1" operator="between">
      <formula>80</formula>
      <formula>100</formula>
    </cfRule>
    <cfRule type="cellIs" dxfId="3048" priority="9" stopIfTrue="1" operator="between">
      <formula>50</formula>
      <formula>80</formula>
    </cfRule>
  </conditionalFormatting>
  <conditionalFormatting sqref="B4">
    <cfRule type="cellIs" dxfId="3047" priority="4" stopIfTrue="1" operator="greaterThan">
      <formula>100</formula>
    </cfRule>
    <cfRule type="cellIs" dxfId="3046" priority="5" stopIfTrue="1" operator="between">
      <formula>80</formula>
      <formula>100</formula>
    </cfRule>
    <cfRule type="cellIs" dxfId="3045" priority="6" stopIfTrue="1" operator="between">
      <formula>50</formula>
      <formula>80</formula>
    </cfRule>
  </conditionalFormatting>
  <conditionalFormatting sqref="O4">
    <cfRule type="cellIs" dxfId="3044" priority="1" stopIfTrue="1" operator="greaterThan">
      <formula>100</formula>
    </cfRule>
    <cfRule type="cellIs" dxfId="3043" priority="2" stopIfTrue="1" operator="between">
      <formula>80</formula>
      <formula>100</formula>
    </cfRule>
    <cfRule type="cellIs" dxfId="3042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workbookViewId="0"/>
  </sheetViews>
  <sheetFormatPr baseColWidth="10" defaultRowHeight="13.2" x14ac:dyDescent="0.25"/>
  <cols>
    <col min="1" max="1" width="19.77734375" style="13" customWidth="1"/>
    <col min="2" max="2" width="7" style="13" bestFit="1" customWidth="1"/>
    <col min="3" max="33" width="7" bestFit="1" customWidth="1"/>
    <col min="34" max="34" width="2.55468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16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1.482</v>
      </c>
      <c r="C3" s="14">
        <v>14.327</v>
      </c>
      <c r="D3" s="14">
        <v>1.518</v>
      </c>
      <c r="E3" s="14">
        <v>12.137</v>
      </c>
      <c r="F3" s="14">
        <v>11.968</v>
      </c>
      <c r="G3" s="14">
        <v>6.3529999999999998</v>
      </c>
      <c r="H3" s="14">
        <v>13.244999999999999</v>
      </c>
      <c r="I3" s="14">
        <v>12.161</v>
      </c>
      <c r="J3" s="14">
        <v>2.4340000000000002</v>
      </c>
      <c r="K3" s="14">
        <v>13.07</v>
      </c>
      <c r="L3" s="14">
        <v>10.849</v>
      </c>
      <c r="M3" s="14">
        <v>11.052</v>
      </c>
      <c r="N3" s="14">
        <v>9.4420000000000002</v>
      </c>
      <c r="O3" s="14">
        <v>10.5</v>
      </c>
      <c r="P3" s="14">
        <v>5.86</v>
      </c>
      <c r="Q3" s="14">
        <v>4.9690000000000003</v>
      </c>
      <c r="R3" s="14">
        <v>0.69899999999999995</v>
      </c>
      <c r="S3" s="14">
        <v>8.8390000000000004</v>
      </c>
      <c r="T3" s="14">
        <v>8.9429999999999996</v>
      </c>
      <c r="U3" s="14">
        <v>1.2749999999999999</v>
      </c>
      <c r="V3" s="14">
        <v>11.228999999999999</v>
      </c>
      <c r="W3" s="14">
        <v>0.91800000000000004</v>
      </c>
      <c r="X3" s="14">
        <v>2.8079999999999998</v>
      </c>
      <c r="Y3" s="14">
        <v>1.591</v>
      </c>
      <c r="Z3" s="14">
        <v>1.0509999999999999</v>
      </c>
      <c r="AA3" s="14">
        <v>10.18</v>
      </c>
      <c r="AB3" s="14">
        <v>3.258</v>
      </c>
      <c r="AC3" s="14">
        <v>2.7959999999999998</v>
      </c>
      <c r="AD3" s="14">
        <v>3.153</v>
      </c>
      <c r="AE3" s="14">
        <v>1.2</v>
      </c>
      <c r="AF3" s="14">
        <v>7.8289999999999997</v>
      </c>
      <c r="AG3" s="14">
        <v>7.3760000000000003</v>
      </c>
      <c r="AH3" s="14"/>
      <c r="AI3" s="14"/>
    </row>
    <row r="4" spans="1:40" s="7" customFormat="1" x14ac:dyDescent="0.25">
      <c r="A4" s="15" t="s">
        <v>17</v>
      </c>
      <c r="B4" s="18">
        <v>4</v>
      </c>
      <c r="C4" s="18">
        <v>21</v>
      </c>
      <c r="D4" s="18">
        <v>2</v>
      </c>
      <c r="E4" s="18">
        <v>14</v>
      </c>
      <c r="F4" s="18">
        <v>14</v>
      </c>
      <c r="G4" s="18">
        <v>13</v>
      </c>
      <c r="H4" s="18">
        <v>22</v>
      </c>
      <c r="I4" s="18">
        <v>30</v>
      </c>
      <c r="J4" s="18">
        <v>5</v>
      </c>
      <c r="K4" s="18">
        <v>21</v>
      </c>
      <c r="L4" s="18">
        <v>6</v>
      </c>
      <c r="M4" s="18">
        <v>31</v>
      </c>
      <c r="N4" s="18">
        <v>48</v>
      </c>
      <c r="O4" s="18">
        <v>37</v>
      </c>
      <c r="P4" s="18">
        <v>10</v>
      </c>
      <c r="Q4" s="18">
        <v>12</v>
      </c>
      <c r="R4" s="18">
        <v>0</v>
      </c>
      <c r="S4" s="18">
        <v>14</v>
      </c>
      <c r="T4" s="18">
        <v>40</v>
      </c>
      <c r="U4" s="18">
        <v>4</v>
      </c>
      <c r="V4" s="18">
        <v>22</v>
      </c>
      <c r="W4" s="7">
        <v>1</v>
      </c>
      <c r="X4" s="7">
        <v>8</v>
      </c>
      <c r="Y4" s="7">
        <v>3</v>
      </c>
      <c r="Z4" s="7">
        <v>1</v>
      </c>
      <c r="AA4" s="7">
        <v>39</v>
      </c>
      <c r="AB4" s="7">
        <v>8</v>
      </c>
      <c r="AC4" s="7">
        <v>8</v>
      </c>
      <c r="AD4" s="7">
        <v>8</v>
      </c>
      <c r="AE4" s="18">
        <v>4</v>
      </c>
      <c r="AF4" s="18">
        <v>13</v>
      </c>
      <c r="AG4" s="18">
        <v>20</v>
      </c>
      <c r="AH4" s="18"/>
      <c r="AI4" s="18">
        <f>SUM(C4:AG4)</f>
        <v>479</v>
      </c>
      <c r="AJ4" s="16">
        <f>AVERAGE(C4:AG4)</f>
        <v>15.451612903225806</v>
      </c>
      <c r="AK4" s="17"/>
    </row>
    <row r="5" spans="1:40" x14ac:dyDescent="0.25">
      <c r="A5" s="13" t="s">
        <v>23</v>
      </c>
      <c r="B5" s="12">
        <f t="shared" ref="B5:Q5" si="0">B6+$B7</f>
        <v>124264</v>
      </c>
      <c r="C5" s="12">
        <f t="shared" si="0"/>
        <v>124285</v>
      </c>
      <c r="D5" s="12">
        <f t="shared" si="0"/>
        <v>124287</v>
      </c>
      <c r="E5" s="12">
        <f t="shared" si="0"/>
        <v>124301</v>
      </c>
      <c r="F5" s="12">
        <f t="shared" si="0"/>
        <v>124315</v>
      </c>
      <c r="G5" s="12">
        <f t="shared" si="0"/>
        <v>124328</v>
      </c>
      <c r="H5" s="12">
        <f t="shared" si="0"/>
        <v>124350</v>
      </c>
      <c r="I5" s="12">
        <f t="shared" si="0"/>
        <v>124380</v>
      </c>
      <c r="J5" s="12">
        <f t="shared" si="0"/>
        <v>124385</v>
      </c>
      <c r="K5" s="12">
        <f t="shared" si="0"/>
        <v>124406</v>
      </c>
      <c r="L5" s="12">
        <f t="shared" si="0"/>
        <v>124412</v>
      </c>
      <c r="M5" s="12">
        <f t="shared" si="0"/>
        <v>124443</v>
      </c>
      <c r="N5" s="12">
        <f t="shared" si="0"/>
        <v>124491</v>
      </c>
      <c r="O5" s="12">
        <f t="shared" si="0"/>
        <v>124528</v>
      </c>
      <c r="P5" s="12">
        <f t="shared" si="0"/>
        <v>124538</v>
      </c>
      <c r="Q5" s="12">
        <f t="shared" si="0"/>
        <v>124550</v>
      </c>
      <c r="R5" s="12">
        <f t="shared" ref="R5:AG5" si="1">R6+$B7</f>
        <v>124550</v>
      </c>
      <c r="S5" s="12">
        <f t="shared" si="1"/>
        <v>124564</v>
      </c>
      <c r="T5" s="12">
        <f t="shared" si="1"/>
        <v>124604</v>
      </c>
      <c r="U5" s="12">
        <f t="shared" si="1"/>
        <v>124608</v>
      </c>
      <c r="V5" s="12">
        <f t="shared" si="1"/>
        <v>124630</v>
      </c>
      <c r="W5" s="12">
        <f t="shared" si="1"/>
        <v>124631</v>
      </c>
      <c r="X5" s="12">
        <f t="shared" si="1"/>
        <v>124639</v>
      </c>
      <c r="Y5" s="12">
        <f t="shared" si="1"/>
        <v>124642</v>
      </c>
      <c r="Z5" s="12">
        <f t="shared" si="1"/>
        <v>124643</v>
      </c>
      <c r="AA5" s="12">
        <f t="shared" si="1"/>
        <v>124682</v>
      </c>
      <c r="AB5" s="12">
        <f t="shared" si="1"/>
        <v>124690</v>
      </c>
      <c r="AC5" s="12">
        <f t="shared" si="1"/>
        <v>124698</v>
      </c>
      <c r="AD5" s="12">
        <f t="shared" si="1"/>
        <v>124706</v>
      </c>
      <c r="AE5" s="12">
        <f t="shared" si="1"/>
        <v>124710</v>
      </c>
      <c r="AF5" s="12">
        <f t="shared" si="1"/>
        <v>124723</v>
      </c>
      <c r="AG5" s="12">
        <f t="shared" si="1"/>
        <v>124743</v>
      </c>
      <c r="AI5" s="12">
        <f>MAX(C5:AG5)-B5</f>
        <v>479</v>
      </c>
    </row>
    <row r="6" spans="1:40" x14ac:dyDescent="0.25">
      <c r="B6" s="12">
        <v>55902</v>
      </c>
      <c r="C6" s="12">
        <v>55923</v>
      </c>
      <c r="D6" s="12">
        <v>55925</v>
      </c>
      <c r="E6" s="12">
        <v>55939</v>
      </c>
      <c r="F6" s="12">
        <v>55953</v>
      </c>
      <c r="G6" s="12">
        <v>55966</v>
      </c>
      <c r="H6" s="12">
        <v>55988</v>
      </c>
      <c r="I6" s="12">
        <v>56018</v>
      </c>
      <c r="J6" s="12">
        <v>56023</v>
      </c>
      <c r="K6" s="12">
        <v>56044</v>
      </c>
      <c r="L6" s="12">
        <v>56050</v>
      </c>
      <c r="M6" s="12">
        <v>56081</v>
      </c>
      <c r="N6" s="12">
        <v>56129</v>
      </c>
      <c r="O6" s="12">
        <v>56166</v>
      </c>
      <c r="P6" s="12">
        <v>56176</v>
      </c>
      <c r="Q6" s="12">
        <v>56188</v>
      </c>
      <c r="R6" s="12">
        <v>56188</v>
      </c>
      <c r="S6" s="12">
        <v>56202</v>
      </c>
      <c r="T6" s="12">
        <v>56242</v>
      </c>
      <c r="U6" s="12">
        <v>56246</v>
      </c>
      <c r="V6" s="12">
        <v>56268</v>
      </c>
      <c r="W6" s="12">
        <v>56269</v>
      </c>
      <c r="X6" s="12">
        <v>56277</v>
      </c>
      <c r="Y6" s="12">
        <v>56280</v>
      </c>
      <c r="Z6" s="12">
        <v>56281</v>
      </c>
      <c r="AA6" s="12">
        <v>56320</v>
      </c>
      <c r="AB6" s="12">
        <v>56328</v>
      </c>
      <c r="AC6" s="12">
        <v>56336</v>
      </c>
      <c r="AD6" s="12">
        <v>56344</v>
      </c>
      <c r="AE6" s="12">
        <v>56348</v>
      </c>
      <c r="AF6" s="12">
        <v>56361</v>
      </c>
      <c r="AG6" s="12">
        <v>56381</v>
      </c>
    </row>
    <row r="7" spans="1:40" x14ac:dyDescent="0.25">
      <c r="B7" s="12">
        <v>68362</v>
      </c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3041" priority="43" stopIfTrue="1" operator="greaterThan">
      <formula>70</formula>
    </cfRule>
    <cfRule type="cellIs" dxfId="3040" priority="44" stopIfTrue="1" operator="between">
      <formula>60</formula>
      <formula>70</formula>
    </cfRule>
    <cfRule type="cellIs" dxfId="3039" priority="45" stopIfTrue="1" operator="between">
      <formula>45</formula>
      <formula>60</formula>
    </cfRule>
  </conditionalFormatting>
  <conditionalFormatting sqref="AC4:AG4 C4:F4 I4:N4 P4:Q4 S4:U4">
    <cfRule type="cellIs" dxfId="3038" priority="46" stopIfTrue="1" operator="greaterThan">
      <formula>100</formula>
    </cfRule>
    <cfRule type="cellIs" dxfId="3037" priority="47" stopIfTrue="1" operator="between">
      <formula>80</formula>
      <formula>100</formula>
    </cfRule>
    <cfRule type="cellIs" dxfId="3036" priority="48" stopIfTrue="1" operator="between">
      <formula>50</formula>
      <formula>80</formula>
    </cfRule>
  </conditionalFormatting>
  <conditionalFormatting sqref="G4">
    <cfRule type="cellIs" dxfId="3035" priority="37" stopIfTrue="1" operator="greaterThan">
      <formula>100</formula>
    </cfRule>
    <cfRule type="cellIs" dxfId="3034" priority="38" stopIfTrue="1" operator="between">
      <formula>80</formula>
      <formula>100</formula>
    </cfRule>
    <cfRule type="cellIs" dxfId="3033" priority="39" stopIfTrue="1" operator="between">
      <formula>50</formula>
      <formula>80</formula>
    </cfRule>
  </conditionalFormatting>
  <conditionalFormatting sqref="AA4">
    <cfRule type="cellIs" dxfId="3032" priority="34" stopIfTrue="1" operator="greaterThan">
      <formula>100</formula>
    </cfRule>
    <cfRule type="cellIs" dxfId="3031" priority="35" stopIfTrue="1" operator="between">
      <formula>80</formula>
      <formula>100</formula>
    </cfRule>
    <cfRule type="cellIs" dxfId="3030" priority="36" stopIfTrue="1" operator="between">
      <formula>50</formula>
      <formula>80</formula>
    </cfRule>
  </conditionalFormatting>
  <conditionalFormatting sqref="Z4">
    <cfRule type="cellIs" dxfId="3029" priority="31" stopIfTrue="1" operator="greaterThan">
      <formula>100</formula>
    </cfRule>
    <cfRule type="cellIs" dxfId="3028" priority="32" stopIfTrue="1" operator="between">
      <formula>80</formula>
      <formula>100</formula>
    </cfRule>
    <cfRule type="cellIs" dxfId="3027" priority="33" stopIfTrue="1" operator="between">
      <formula>50</formula>
      <formula>80</formula>
    </cfRule>
  </conditionalFormatting>
  <conditionalFormatting sqref="Y4">
    <cfRule type="cellIs" dxfId="3026" priority="28" stopIfTrue="1" operator="greaterThan">
      <formula>100</formula>
    </cfRule>
    <cfRule type="cellIs" dxfId="3025" priority="29" stopIfTrue="1" operator="between">
      <formula>80</formula>
      <formula>100</formula>
    </cfRule>
    <cfRule type="cellIs" dxfId="3024" priority="30" stopIfTrue="1" operator="between">
      <formula>50</formula>
      <formula>80</formula>
    </cfRule>
  </conditionalFormatting>
  <conditionalFormatting sqref="X4">
    <cfRule type="cellIs" dxfId="3023" priority="25" stopIfTrue="1" operator="greaterThan">
      <formula>100</formula>
    </cfRule>
    <cfRule type="cellIs" dxfId="3022" priority="26" stopIfTrue="1" operator="between">
      <formula>80</formula>
      <formula>100</formula>
    </cfRule>
    <cfRule type="cellIs" dxfId="3021" priority="27" stopIfTrue="1" operator="between">
      <formula>50</formula>
      <formula>80</formula>
    </cfRule>
  </conditionalFormatting>
  <conditionalFormatting sqref="W4">
    <cfRule type="cellIs" dxfId="3020" priority="22" stopIfTrue="1" operator="greaterThan">
      <formula>100</formula>
    </cfRule>
    <cfRule type="cellIs" dxfId="3019" priority="23" stopIfTrue="1" operator="between">
      <formula>80</formula>
      <formula>100</formula>
    </cfRule>
    <cfRule type="cellIs" dxfId="3018" priority="24" stopIfTrue="1" operator="between">
      <formula>50</formula>
      <formula>80</formula>
    </cfRule>
  </conditionalFormatting>
  <conditionalFormatting sqref="AB4">
    <cfRule type="cellIs" dxfId="3017" priority="19" stopIfTrue="1" operator="greaterThan">
      <formula>100</formula>
    </cfRule>
    <cfRule type="cellIs" dxfId="3016" priority="20" stopIfTrue="1" operator="between">
      <formula>80</formula>
      <formula>100</formula>
    </cfRule>
    <cfRule type="cellIs" dxfId="3015" priority="21" stopIfTrue="1" operator="between">
      <formula>50</formula>
      <formula>80</formula>
    </cfRule>
  </conditionalFormatting>
  <conditionalFormatting sqref="O4">
    <cfRule type="cellIs" dxfId="3014" priority="13" stopIfTrue="1" operator="greaterThan">
      <formula>100</formula>
    </cfRule>
    <cfRule type="cellIs" dxfId="3013" priority="14" stopIfTrue="1" operator="between">
      <formula>80</formula>
      <formula>100</formula>
    </cfRule>
    <cfRule type="cellIs" dxfId="3012" priority="15" stopIfTrue="1" operator="between">
      <formula>50</formula>
      <formula>80</formula>
    </cfRule>
  </conditionalFormatting>
  <conditionalFormatting sqref="B4">
    <cfRule type="cellIs" dxfId="3011" priority="10" stopIfTrue="1" operator="greaterThan">
      <formula>100</formula>
    </cfRule>
    <cfRule type="cellIs" dxfId="3010" priority="11" stopIfTrue="1" operator="between">
      <formula>80</formula>
      <formula>100</formula>
    </cfRule>
    <cfRule type="cellIs" dxfId="3009" priority="12" stopIfTrue="1" operator="between">
      <formula>50</formula>
      <formula>80</formula>
    </cfRule>
  </conditionalFormatting>
  <conditionalFormatting sqref="H4">
    <cfRule type="cellIs" dxfId="3008" priority="7" stopIfTrue="1" operator="greaterThan">
      <formula>100</formula>
    </cfRule>
    <cfRule type="cellIs" dxfId="3007" priority="8" stopIfTrue="1" operator="between">
      <formula>80</formula>
      <formula>100</formula>
    </cfRule>
    <cfRule type="cellIs" dxfId="3006" priority="9" stopIfTrue="1" operator="between">
      <formula>50</formula>
      <formula>80</formula>
    </cfRule>
  </conditionalFormatting>
  <conditionalFormatting sqref="R4">
    <cfRule type="cellIs" dxfId="3005" priority="4" stopIfTrue="1" operator="greaterThan">
      <formula>100</formula>
    </cfRule>
    <cfRule type="cellIs" dxfId="3004" priority="5" stopIfTrue="1" operator="between">
      <formula>80</formula>
      <formula>100</formula>
    </cfRule>
    <cfRule type="cellIs" dxfId="3003" priority="6" stopIfTrue="1" operator="between">
      <formula>50</formula>
      <formula>80</formula>
    </cfRule>
  </conditionalFormatting>
  <conditionalFormatting sqref="V4">
    <cfRule type="cellIs" dxfId="3002" priority="1" stopIfTrue="1" operator="greaterThan">
      <formula>100</formula>
    </cfRule>
    <cfRule type="cellIs" dxfId="3001" priority="2" stopIfTrue="1" operator="between">
      <formula>80</formula>
      <formula>100</formula>
    </cfRule>
    <cfRule type="cellIs" dxfId="3000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workbookViewId="0"/>
  </sheetViews>
  <sheetFormatPr baseColWidth="10" defaultRowHeight="13.2" x14ac:dyDescent="0.25"/>
  <cols>
    <col min="1" max="1" width="19.77734375" style="13" customWidth="1"/>
    <col min="2" max="2" width="7" style="13" bestFit="1" customWidth="1"/>
    <col min="3" max="21" width="7" bestFit="1" customWidth="1"/>
    <col min="22" max="22" width="7.5546875" bestFit="1" customWidth="1"/>
    <col min="23" max="33" width="7" bestFit="1" customWidth="1"/>
    <col min="34" max="34" width="2.55468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16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7.3760000000000003</v>
      </c>
      <c r="C3" s="14">
        <v>1.577</v>
      </c>
      <c r="D3" s="14">
        <v>12.202</v>
      </c>
      <c r="E3" s="14">
        <v>9.4969999999999999</v>
      </c>
      <c r="F3" s="14">
        <v>9.5510000000000002</v>
      </c>
      <c r="G3" s="14">
        <v>0.81899999999999995</v>
      </c>
      <c r="H3" s="14">
        <v>9.3559999999999999</v>
      </c>
      <c r="I3" s="14">
        <v>1.538</v>
      </c>
      <c r="J3" s="14">
        <v>2.0510000000000002</v>
      </c>
      <c r="K3" s="14">
        <v>3.343</v>
      </c>
      <c r="L3" s="14">
        <v>2.0190000000000001</v>
      </c>
      <c r="M3" s="14">
        <v>9.6669999999999998</v>
      </c>
      <c r="N3" s="14">
        <v>7.0039999999999996</v>
      </c>
      <c r="O3" s="14">
        <v>0.42599999999999999</v>
      </c>
      <c r="P3" s="14">
        <v>2.2959999999999998</v>
      </c>
      <c r="Q3" s="14">
        <v>10.366</v>
      </c>
      <c r="R3" s="14">
        <v>11.515000000000001</v>
      </c>
      <c r="S3" s="14">
        <v>1.6950000000000001</v>
      </c>
      <c r="T3" s="14">
        <v>12.116</v>
      </c>
      <c r="U3" s="14">
        <v>10.207000000000001</v>
      </c>
      <c r="V3" s="14">
        <v>14.62</v>
      </c>
      <c r="W3" s="14">
        <v>11.932</v>
      </c>
      <c r="X3" s="14">
        <v>10.388999999999999</v>
      </c>
      <c r="Y3" s="14">
        <v>9.6649999999999991</v>
      </c>
      <c r="Z3" s="14">
        <v>8.3219999999999992</v>
      </c>
      <c r="AA3" s="14">
        <v>10.629</v>
      </c>
      <c r="AB3" s="14">
        <v>12.941000000000001</v>
      </c>
      <c r="AC3" s="14">
        <v>13.676</v>
      </c>
      <c r="AD3" s="14">
        <v>13.66</v>
      </c>
      <c r="AE3" s="14">
        <v>4.6769999999999996</v>
      </c>
      <c r="AF3" s="14">
        <v>13.356999999999999</v>
      </c>
      <c r="AG3" s="14">
        <v>13.53</v>
      </c>
      <c r="AH3" s="14"/>
      <c r="AI3" s="14"/>
    </row>
    <row r="4" spans="1:40" s="7" customFormat="1" x14ac:dyDescent="0.25">
      <c r="A4" s="15" t="s">
        <v>17</v>
      </c>
      <c r="B4" s="18">
        <v>20</v>
      </c>
      <c r="C4" s="18">
        <v>3</v>
      </c>
      <c r="D4" s="18">
        <v>20</v>
      </c>
      <c r="E4" s="18">
        <v>44</v>
      </c>
      <c r="F4" s="18">
        <v>46</v>
      </c>
      <c r="G4" s="18">
        <v>1</v>
      </c>
      <c r="H4" s="18">
        <v>14</v>
      </c>
      <c r="I4" s="18">
        <v>4</v>
      </c>
      <c r="J4" s="18">
        <v>7</v>
      </c>
      <c r="K4" s="18">
        <v>5</v>
      </c>
      <c r="L4" s="18">
        <v>2</v>
      </c>
      <c r="M4" s="18">
        <v>14</v>
      </c>
      <c r="N4" s="18">
        <v>11</v>
      </c>
      <c r="O4" s="18">
        <v>0</v>
      </c>
      <c r="P4" s="18">
        <v>5</v>
      </c>
      <c r="Q4" s="18">
        <v>47</v>
      </c>
      <c r="R4" s="18">
        <v>53</v>
      </c>
      <c r="S4" s="18">
        <v>3</v>
      </c>
      <c r="T4" s="18">
        <v>42</v>
      </c>
      <c r="U4" s="18">
        <v>53</v>
      </c>
      <c r="V4" s="18">
        <v>21</v>
      </c>
      <c r="W4" s="7">
        <v>47</v>
      </c>
      <c r="X4" s="7">
        <v>23</v>
      </c>
      <c r="Y4" s="7">
        <v>23</v>
      </c>
      <c r="Z4" s="7">
        <v>21</v>
      </c>
      <c r="AA4" s="7">
        <v>56</v>
      </c>
      <c r="AB4" s="7">
        <v>37</v>
      </c>
      <c r="AC4" s="7">
        <v>34</v>
      </c>
      <c r="AD4" s="7">
        <v>14</v>
      </c>
      <c r="AE4" s="18">
        <v>9</v>
      </c>
      <c r="AF4" s="18">
        <v>43</v>
      </c>
      <c r="AG4" s="18">
        <v>33</v>
      </c>
      <c r="AH4" s="18"/>
      <c r="AI4" s="18">
        <f>SUM(C4:AG4)</f>
        <v>735</v>
      </c>
      <c r="AJ4" s="16">
        <f>AVERAGE(C4:AG4)</f>
        <v>23.70967741935484</v>
      </c>
      <c r="AK4" s="17"/>
    </row>
    <row r="5" spans="1:40" x14ac:dyDescent="0.25">
      <c r="A5" s="13" t="s">
        <v>23</v>
      </c>
      <c r="B5" s="12">
        <f>B6+$B7</f>
        <v>124743</v>
      </c>
      <c r="C5" s="12">
        <f t="shared" ref="C5:J5" si="0">C6+$B7</f>
        <v>124746</v>
      </c>
      <c r="D5" s="12">
        <f t="shared" si="0"/>
        <v>124766</v>
      </c>
      <c r="E5" s="12">
        <f t="shared" si="0"/>
        <v>124810</v>
      </c>
      <c r="F5" s="12">
        <f t="shared" si="0"/>
        <v>124856</v>
      </c>
      <c r="G5" s="12">
        <f t="shared" si="0"/>
        <v>124857</v>
      </c>
      <c r="H5" s="12">
        <f t="shared" si="0"/>
        <v>124871</v>
      </c>
      <c r="I5" s="12">
        <f t="shared" si="0"/>
        <v>124875</v>
      </c>
      <c r="J5" s="12">
        <f t="shared" si="0"/>
        <v>124882</v>
      </c>
      <c r="K5" s="12">
        <f t="shared" ref="K5:N5" si="1">K6+$B7</f>
        <v>124887</v>
      </c>
      <c r="L5" s="12">
        <f t="shared" si="1"/>
        <v>124889</v>
      </c>
      <c r="M5" s="12">
        <f t="shared" si="1"/>
        <v>124903</v>
      </c>
      <c r="N5" s="12">
        <f t="shared" si="1"/>
        <v>124914</v>
      </c>
      <c r="O5" s="12">
        <f t="shared" ref="O5:X5" si="2">O6+$B7</f>
        <v>124914</v>
      </c>
      <c r="P5" s="12">
        <f t="shared" si="2"/>
        <v>124919</v>
      </c>
      <c r="Q5" s="12">
        <f t="shared" si="2"/>
        <v>124966</v>
      </c>
      <c r="R5" s="12">
        <f t="shared" si="2"/>
        <v>125019</v>
      </c>
      <c r="S5" s="12">
        <f t="shared" si="2"/>
        <v>125022</v>
      </c>
      <c r="T5" s="12">
        <f t="shared" si="2"/>
        <v>125064</v>
      </c>
      <c r="U5" s="12">
        <f t="shared" si="2"/>
        <v>125117</v>
      </c>
      <c r="V5" s="12">
        <f t="shared" si="2"/>
        <v>125138</v>
      </c>
      <c r="W5" s="12">
        <f t="shared" si="2"/>
        <v>125185</v>
      </c>
      <c r="X5" s="12">
        <f t="shared" si="2"/>
        <v>125208</v>
      </c>
      <c r="Y5" s="12">
        <f t="shared" ref="Y5:AG5" si="3">Y6+$B7</f>
        <v>125231</v>
      </c>
      <c r="Z5" s="12">
        <f t="shared" si="3"/>
        <v>125252</v>
      </c>
      <c r="AA5" s="12">
        <f t="shared" si="3"/>
        <v>125308</v>
      </c>
      <c r="AB5" s="12">
        <f t="shared" si="3"/>
        <v>125345</v>
      </c>
      <c r="AC5" s="12">
        <f t="shared" si="3"/>
        <v>125379</v>
      </c>
      <c r="AD5" s="12">
        <f t="shared" si="3"/>
        <v>125393</v>
      </c>
      <c r="AE5" s="12">
        <f t="shared" si="3"/>
        <v>125402</v>
      </c>
      <c r="AF5" s="12">
        <f t="shared" si="3"/>
        <v>125445</v>
      </c>
      <c r="AG5" s="12">
        <f t="shared" si="3"/>
        <v>125478</v>
      </c>
      <c r="AI5" s="12">
        <f>MAX(C5:AG5)-B5</f>
        <v>735</v>
      </c>
    </row>
    <row r="6" spans="1:40" x14ac:dyDescent="0.25">
      <c r="B6" s="12">
        <v>56381</v>
      </c>
      <c r="C6" s="12">
        <v>56384</v>
      </c>
      <c r="D6" s="12">
        <v>56404</v>
      </c>
      <c r="E6" s="12">
        <v>56448</v>
      </c>
      <c r="F6" s="12">
        <v>56494</v>
      </c>
      <c r="G6" s="12">
        <v>56495</v>
      </c>
      <c r="H6" s="12">
        <v>56509</v>
      </c>
      <c r="I6" s="12">
        <v>56513</v>
      </c>
      <c r="J6" s="12">
        <v>56520</v>
      </c>
      <c r="K6" s="12">
        <v>56525</v>
      </c>
      <c r="L6" s="12">
        <v>56527</v>
      </c>
      <c r="M6" s="12">
        <v>56541</v>
      </c>
      <c r="N6" s="12">
        <v>56552</v>
      </c>
      <c r="O6" s="12">
        <v>56552</v>
      </c>
      <c r="P6" s="12">
        <v>56557</v>
      </c>
      <c r="Q6" s="12">
        <v>56604</v>
      </c>
      <c r="R6" s="12">
        <v>56657</v>
      </c>
      <c r="S6" s="12">
        <v>56660</v>
      </c>
      <c r="T6" s="12">
        <v>56702</v>
      </c>
      <c r="U6" s="12">
        <v>56755</v>
      </c>
      <c r="V6" s="12">
        <v>56776</v>
      </c>
      <c r="W6" s="12">
        <v>56823</v>
      </c>
      <c r="X6" s="12">
        <v>56846</v>
      </c>
      <c r="Y6" s="12">
        <v>56869</v>
      </c>
      <c r="Z6" s="12">
        <v>56890</v>
      </c>
      <c r="AA6" s="12">
        <v>56946</v>
      </c>
      <c r="AB6" s="12">
        <v>56983</v>
      </c>
      <c r="AC6" s="12">
        <v>57017</v>
      </c>
      <c r="AD6" s="12">
        <v>57031</v>
      </c>
      <c r="AE6" s="12">
        <v>57040</v>
      </c>
      <c r="AF6" s="12">
        <v>57083</v>
      </c>
      <c r="AG6" s="12">
        <v>57116</v>
      </c>
    </row>
    <row r="7" spans="1:40" x14ac:dyDescent="0.25">
      <c r="B7" s="12">
        <v>68362</v>
      </c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2999" priority="43" stopIfTrue="1" operator="greaterThan">
      <formula>70</formula>
    </cfRule>
    <cfRule type="cellIs" dxfId="2998" priority="44" stopIfTrue="1" operator="between">
      <formula>60</formula>
      <formula>70</formula>
    </cfRule>
    <cfRule type="cellIs" dxfId="2997" priority="45" stopIfTrue="1" operator="between">
      <formula>45</formula>
      <formula>60</formula>
    </cfRule>
  </conditionalFormatting>
  <conditionalFormatting sqref="AC4:AG4 C4:F4 I4:N4 P4:Q4 S4:U4">
    <cfRule type="cellIs" dxfId="2996" priority="46" stopIfTrue="1" operator="greaterThan">
      <formula>100</formula>
    </cfRule>
    <cfRule type="cellIs" dxfId="2995" priority="47" stopIfTrue="1" operator="between">
      <formula>80</formula>
      <formula>100</formula>
    </cfRule>
    <cfRule type="cellIs" dxfId="2994" priority="48" stopIfTrue="1" operator="between">
      <formula>50</formula>
      <formula>80</formula>
    </cfRule>
  </conditionalFormatting>
  <conditionalFormatting sqref="G4">
    <cfRule type="cellIs" dxfId="2993" priority="40" stopIfTrue="1" operator="greaterThan">
      <formula>100</formula>
    </cfRule>
    <cfRule type="cellIs" dxfId="2992" priority="41" stopIfTrue="1" operator="between">
      <formula>80</formula>
      <formula>100</formula>
    </cfRule>
    <cfRule type="cellIs" dxfId="2991" priority="42" stopIfTrue="1" operator="between">
      <formula>50</formula>
      <formula>80</formula>
    </cfRule>
  </conditionalFormatting>
  <conditionalFormatting sqref="AA4">
    <cfRule type="cellIs" dxfId="2990" priority="37" stopIfTrue="1" operator="greaterThan">
      <formula>100</formula>
    </cfRule>
    <cfRule type="cellIs" dxfId="2989" priority="38" stopIfTrue="1" operator="between">
      <formula>80</formula>
      <formula>100</formula>
    </cfRule>
    <cfRule type="cellIs" dxfId="2988" priority="39" stopIfTrue="1" operator="between">
      <formula>50</formula>
      <formula>80</formula>
    </cfRule>
  </conditionalFormatting>
  <conditionalFormatting sqref="Z4">
    <cfRule type="cellIs" dxfId="2987" priority="34" stopIfTrue="1" operator="greaterThan">
      <formula>100</formula>
    </cfRule>
    <cfRule type="cellIs" dxfId="2986" priority="35" stopIfTrue="1" operator="between">
      <formula>80</formula>
      <formula>100</formula>
    </cfRule>
    <cfRule type="cellIs" dxfId="2985" priority="36" stopIfTrue="1" operator="between">
      <formula>50</formula>
      <formula>80</formula>
    </cfRule>
  </conditionalFormatting>
  <conditionalFormatting sqref="X4">
    <cfRule type="cellIs" dxfId="2984" priority="28" stopIfTrue="1" operator="greaterThan">
      <formula>100</formula>
    </cfRule>
    <cfRule type="cellIs" dxfId="2983" priority="29" stopIfTrue="1" operator="between">
      <formula>80</formula>
      <formula>100</formula>
    </cfRule>
    <cfRule type="cellIs" dxfId="2982" priority="30" stopIfTrue="1" operator="between">
      <formula>50</formula>
      <formula>80</formula>
    </cfRule>
  </conditionalFormatting>
  <conditionalFormatting sqref="W4">
    <cfRule type="cellIs" dxfId="2981" priority="25" stopIfTrue="1" operator="greaterThan">
      <formula>100</formula>
    </cfRule>
    <cfRule type="cellIs" dxfId="2980" priority="26" stopIfTrue="1" operator="between">
      <formula>80</formula>
      <formula>100</formula>
    </cfRule>
    <cfRule type="cellIs" dxfId="2979" priority="27" stopIfTrue="1" operator="between">
      <formula>50</formula>
      <formula>80</formula>
    </cfRule>
  </conditionalFormatting>
  <conditionalFormatting sqref="AB4">
    <cfRule type="cellIs" dxfId="2978" priority="22" stopIfTrue="1" operator="greaterThan">
      <formula>100</formula>
    </cfRule>
    <cfRule type="cellIs" dxfId="2977" priority="23" stopIfTrue="1" operator="between">
      <formula>80</formula>
      <formula>100</formula>
    </cfRule>
    <cfRule type="cellIs" dxfId="2976" priority="24" stopIfTrue="1" operator="between">
      <formula>50</formula>
      <formula>80</formula>
    </cfRule>
  </conditionalFormatting>
  <conditionalFormatting sqref="O4">
    <cfRule type="cellIs" dxfId="2975" priority="19" stopIfTrue="1" operator="greaterThan">
      <formula>100</formula>
    </cfRule>
    <cfRule type="cellIs" dxfId="2974" priority="20" stopIfTrue="1" operator="between">
      <formula>80</formula>
      <formula>100</formula>
    </cfRule>
    <cfRule type="cellIs" dxfId="2973" priority="21" stopIfTrue="1" operator="between">
      <formula>50</formula>
      <formula>80</formula>
    </cfRule>
  </conditionalFormatting>
  <conditionalFormatting sqref="H4">
    <cfRule type="cellIs" dxfId="2972" priority="13" stopIfTrue="1" operator="greaterThan">
      <formula>100</formula>
    </cfRule>
    <cfRule type="cellIs" dxfId="2971" priority="14" stopIfTrue="1" operator="between">
      <formula>80</formula>
      <formula>100</formula>
    </cfRule>
    <cfRule type="cellIs" dxfId="2970" priority="15" stopIfTrue="1" operator="between">
      <formula>50</formula>
      <formula>80</formula>
    </cfRule>
  </conditionalFormatting>
  <conditionalFormatting sqref="R4">
    <cfRule type="cellIs" dxfId="2969" priority="10" stopIfTrue="1" operator="greaterThan">
      <formula>100</formula>
    </cfRule>
    <cfRule type="cellIs" dxfId="2968" priority="11" stopIfTrue="1" operator="between">
      <formula>80</formula>
      <formula>100</formula>
    </cfRule>
    <cfRule type="cellIs" dxfId="2967" priority="12" stopIfTrue="1" operator="between">
      <formula>50</formula>
      <formula>80</formula>
    </cfRule>
  </conditionalFormatting>
  <conditionalFormatting sqref="V4">
    <cfRule type="cellIs" dxfId="2966" priority="7" stopIfTrue="1" operator="greaterThan">
      <formula>100</formula>
    </cfRule>
    <cfRule type="cellIs" dxfId="2965" priority="8" stopIfTrue="1" operator="between">
      <formula>80</formula>
      <formula>100</formula>
    </cfRule>
    <cfRule type="cellIs" dxfId="2964" priority="9" stopIfTrue="1" operator="between">
      <formula>50</formula>
      <formula>80</formula>
    </cfRule>
  </conditionalFormatting>
  <conditionalFormatting sqref="B4">
    <cfRule type="cellIs" dxfId="2963" priority="4" stopIfTrue="1" operator="greaterThan">
      <formula>100</formula>
    </cfRule>
    <cfRule type="cellIs" dxfId="2962" priority="5" stopIfTrue="1" operator="between">
      <formula>80</formula>
      <formula>100</formula>
    </cfRule>
    <cfRule type="cellIs" dxfId="2961" priority="6" stopIfTrue="1" operator="between">
      <formula>50</formula>
      <formula>80</formula>
    </cfRule>
  </conditionalFormatting>
  <conditionalFormatting sqref="Y4">
    <cfRule type="cellIs" dxfId="2960" priority="1" stopIfTrue="1" operator="greaterThan">
      <formula>100</formula>
    </cfRule>
    <cfRule type="cellIs" dxfId="2959" priority="2" stopIfTrue="1" operator="between">
      <formula>80</formula>
      <formula>100</formula>
    </cfRule>
    <cfRule type="cellIs" dxfId="2958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workbookViewId="0"/>
  </sheetViews>
  <sheetFormatPr baseColWidth="10" defaultRowHeight="13.2" x14ac:dyDescent="0.25"/>
  <cols>
    <col min="1" max="1" width="19.77734375" style="13" customWidth="1"/>
    <col min="2" max="2" width="7" style="13" bestFit="1" customWidth="1"/>
    <col min="3" max="21" width="7" bestFit="1" customWidth="1"/>
    <col min="22" max="22" width="7.5546875" bestFit="1" customWidth="1"/>
    <col min="23" max="33" width="7" bestFit="1" customWidth="1"/>
    <col min="34" max="34" width="2.55468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16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13.53</v>
      </c>
      <c r="C3" s="14">
        <v>0.82699999999999996</v>
      </c>
      <c r="D3" s="14">
        <v>3.9809999999999999</v>
      </c>
      <c r="E3" s="14">
        <v>0.26700000000000002</v>
      </c>
      <c r="F3" s="14">
        <v>1.3089999999999999</v>
      </c>
      <c r="G3" s="14">
        <v>11.787000000000001</v>
      </c>
      <c r="H3" s="14">
        <v>7.8170000000000002</v>
      </c>
      <c r="I3" s="14">
        <v>3.7120000000000002</v>
      </c>
      <c r="J3" s="14">
        <v>11.436</v>
      </c>
      <c r="K3" s="14">
        <v>15.416</v>
      </c>
      <c r="L3" s="14">
        <v>11.180999999999999</v>
      </c>
      <c r="M3" s="14">
        <v>10.016</v>
      </c>
      <c r="N3" s="14">
        <v>13.04</v>
      </c>
      <c r="O3" s="14">
        <v>12.228</v>
      </c>
      <c r="P3" s="14">
        <v>12.24</v>
      </c>
      <c r="Q3" s="14">
        <v>12.254</v>
      </c>
      <c r="R3" s="14">
        <v>12.26</v>
      </c>
      <c r="S3" s="14">
        <v>12.32</v>
      </c>
      <c r="T3" s="14">
        <v>12.34</v>
      </c>
      <c r="U3" s="14">
        <v>11.9</v>
      </c>
      <c r="V3" s="14">
        <v>11.872</v>
      </c>
      <c r="W3" s="14">
        <v>11.848000000000001</v>
      </c>
      <c r="X3" s="14">
        <v>16.626000000000001</v>
      </c>
      <c r="Y3" s="14">
        <v>13.105</v>
      </c>
      <c r="Z3" s="14">
        <v>12.565</v>
      </c>
      <c r="AA3" s="14">
        <v>12.384</v>
      </c>
      <c r="AB3" s="14">
        <v>12.571</v>
      </c>
      <c r="AC3" s="14">
        <v>12.561999999999999</v>
      </c>
      <c r="AD3" s="14">
        <v>14.401999999999999</v>
      </c>
      <c r="AE3" s="14"/>
      <c r="AF3" s="14"/>
      <c r="AG3" s="14"/>
      <c r="AH3" s="14"/>
      <c r="AI3" s="14"/>
    </row>
    <row r="4" spans="1:40" s="7" customFormat="1" x14ac:dyDescent="0.25">
      <c r="A4" s="15" t="s">
        <v>17</v>
      </c>
      <c r="B4" s="18">
        <v>33</v>
      </c>
      <c r="C4" s="18">
        <v>2</v>
      </c>
      <c r="D4" s="18">
        <v>8</v>
      </c>
      <c r="E4" s="18">
        <v>0</v>
      </c>
      <c r="F4" s="18">
        <v>5</v>
      </c>
      <c r="G4" s="18">
        <v>55</v>
      </c>
      <c r="H4" s="18">
        <v>23</v>
      </c>
      <c r="I4" s="18">
        <v>12</v>
      </c>
      <c r="J4" s="18">
        <v>48</v>
      </c>
      <c r="K4" s="18">
        <v>35</v>
      </c>
      <c r="L4" s="18">
        <v>21</v>
      </c>
      <c r="M4" s="18">
        <v>8</v>
      </c>
      <c r="N4" s="18">
        <v>59</v>
      </c>
      <c r="O4" s="18">
        <v>74</v>
      </c>
      <c r="P4" s="18">
        <v>76</v>
      </c>
      <c r="Q4" s="18">
        <v>77</v>
      </c>
      <c r="R4" s="18">
        <v>78</v>
      </c>
      <c r="S4" s="18">
        <v>79</v>
      </c>
      <c r="T4" s="18">
        <v>78</v>
      </c>
      <c r="U4" s="18">
        <v>72</v>
      </c>
      <c r="V4" s="18">
        <v>71</v>
      </c>
      <c r="W4" s="7">
        <v>73</v>
      </c>
      <c r="X4" s="7">
        <v>64</v>
      </c>
      <c r="Y4" s="7">
        <v>75</v>
      </c>
      <c r="Z4" s="7">
        <v>80</v>
      </c>
      <c r="AA4" s="7">
        <v>79</v>
      </c>
      <c r="AB4" s="7">
        <v>76</v>
      </c>
      <c r="AC4" s="7">
        <v>81</v>
      </c>
      <c r="AD4" s="7">
        <v>76</v>
      </c>
      <c r="AE4" s="18"/>
      <c r="AF4" s="18"/>
      <c r="AG4" s="18"/>
      <c r="AH4" s="18"/>
      <c r="AI4" s="18">
        <f>SUM(C4:AG4)</f>
        <v>1485</v>
      </c>
      <c r="AJ4" s="16">
        <f>AVERAGE(C4:AG4)</f>
        <v>53.035714285714285</v>
      </c>
      <c r="AK4" s="17"/>
    </row>
    <row r="5" spans="1:40" x14ac:dyDescent="0.25">
      <c r="A5" s="13" t="s">
        <v>23</v>
      </c>
      <c r="B5" s="12">
        <f t="shared" ref="B5" si="0">B6+$B7</f>
        <v>125478</v>
      </c>
      <c r="C5" s="12">
        <f t="shared" ref="C5:D5" si="1">C6+$B7</f>
        <v>125480</v>
      </c>
      <c r="D5" s="12">
        <f t="shared" si="1"/>
        <v>125488</v>
      </c>
      <c r="E5" s="12">
        <f t="shared" ref="E5:Q5" si="2">E6+$B7</f>
        <v>125488</v>
      </c>
      <c r="F5" s="12">
        <f t="shared" si="2"/>
        <v>125493</v>
      </c>
      <c r="G5" s="12">
        <f t="shared" si="2"/>
        <v>125548</v>
      </c>
      <c r="H5" s="12">
        <f t="shared" si="2"/>
        <v>125571</v>
      </c>
      <c r="I5" s="12">
        <f t="shared" si="2"/>
        <v>125583</v>
      </c>
      <c r="J5" s="12">
        <f t="shared" si="2"/>
        <v>125631</v>
      </c>
      <c r="K5" s="12">
        <f t="shared" si="2"/>
        <v>125666</v>
      </c>
      <c r="L5" s="12">
        <f t="shared" si="2"/>
        <v>125687</v>
      </c>
      <c r="M5" s="12">
        <f t="shared" si="2"/>
        <v>125695</v>
      </c>
      <c r="N5" s="12">
        <f t="shared" si="2"/>
        <v>125754</v>
      </c>
      <c r="O5" s="12">
        <f t="shared" si="2"/>
        <v>125828</v>
      </c>
      <c r="P5" s="12">
        <f t="shared" si="2"/>
        <v>125904</v>
      </c>
      <c r="Q5" s="12">
        <f t="shared" si="2"/>
        <v>125981</v>
      </c>
      <c r="R5" s="12">
        <f t="shared" ref="R5:AB5" si="3">R6+$B7</f>
        <v>126059</v>
      </c>
      <c r="S5" s="12">
        <f t="shared" si="3"/>
        <v>126138</v>
      </c>
      <c r="T5" s="12">
        <f t="shared" si="3"/>
        <v>126216</v>
      </c>
      <c r="U5" s="12">
        <f t="shared" si="3"/>
        <v>126288</v>
      </c>
      <c r="V5" s="12">
        <f t="shared" si="3"/>
        <v>126359</v>
      </c>
      <c r="W5" s="12">
        <f t="shared" si="3"/>
        <v>126432</v>
      </c>
      <c r="X5" s="12">
        <f t="shared" si="3"/>
        <v>126496</v>
      </c>
      <c r="Y5" s="12">
        <f t="shared" si="3"/>
        <v>126571</v>
      </c>
      <c r="Z5" s="12">
        <f t="shared" si="3"/>
        <v>126651</v>
      </c>
      <c r="AA5" s="12">
        <f t="shared" si="3"/>
        <v>126730</v>
      </c>
      <c r="AB5" s="12">
        <f t="shared" si="3"/>
        <v>126806</v>
      </c>
      <c r="AC5" s="12">
        <f t="shared" ref="AC5:AD5" si="4">AC6+$B7</f>
        <v>126887</v>
      </c>
      <c r="AD5" s="12">
        <f t="shared" si="4"/>
        <v>126963</v>
      </c>
      <c r="AE5" s="12"/>
      <c r="AF5" s="12"/>
      <c r="AG5" s="12"/>
      <c r="AI5" s="12">
        <f>MAX(C5:AG5)-B5</f>
        <v>1485</v>
      </c>
    </row>
    <row r="6" spans="1:40" x14ac:dyDescent="0.25">
      <c r="B6" s="12">
        <v>57116</v>
      </c>
      <c r="C6" s="12">
        <v>57118</v>
      </c>
      <c r="D6" s="12">
        <v>57126</v>
      </c>
      <c r="E6" s="12">
        <v>57126</v>
      </c>
      <c r="F6" s="12">
        <v>57131</v>
      </c>
      <c r="G6" s="12">
        <v>57186</v>
      </c>
      <c r="H6" s="12">
        <v>57209</v>
      </c>
      <c r="I6" s="12">
        <v>57221</v>
      </c>
      <c r="J6" s="12">
        <v>57269</v>
      </c>
      <c r="K6" s="12">
        <v>57304</v>
      </c>
      <c r="L6" s="12">
        <v>57325</v>
      </c>
      <c r="M6" s="12">
        <v>57333</v>
      </c>
      <c r="N6" s="12">
        <v>57392</v>
      </c>
      <c r="O6" s="12">
        <v>57466</v>
      </c>
      <c r="P6" s="12">
        <v>57542</v>
      </c>
      <c r="Q6" s="12">
        <v>57619</v>
      </c>
      <c r="R6" s="12">
        <v>57697</v>
      </c>
      <c r="S6" s="12">
        <v>57776</v>
      </c>
      <c r="T6" s="12">
        <v>57854</v>
      </c>
      <c r="U6" s="12">
        <v>57926</v>
      </c>
      <c r="V6" s="12">
        <v>57997</v>
      </c>
      <c r="W6" s="12">
        <v>58070</v>
      </c>
      <c r="X6" s="12">
        <v>58134</v>
      </c>
      <c r="Y6" s="12">
        <v>58209</v>
      </c>
      <c r="Z6" s="12">
        <v>58289</v>
      </c>
      <c r="AA6" s="12">
        <v>58368</v>
      </c>
      <c r="AB6" s="12">
        <v>58444</v>
      </c>
      <c r="AC6" s="12">
        <v>58525</v>
      </c>
      <c r="AD6" s="12">
        <v>58601</v>
      </c>
      <c r="AE6" s="12"/>
      <c r="AF6" s="12"/>
      <c r="AG6" s="12"/>
    </row>
    <row r="7" spans="1:40" x14ac:dyDescent="0.25">
      <c r="B7" s="12">
        <v>68362</v>
      </c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2957" priority="52" stopIfTrue="1" operator="greaterThan">
      <formula>70</formula>
    </cfRule>
    <cfRule type="cellIs" dxfId="2956" priority="53" stopIfTrue="1" operator="between">
      <formula>60</formula>
      <formula>70</formula>
    </cfRule>
    <cfRule type="cellIs" dxfId="2955" priority="54" stopIfTrue="1" operator="between">
      <formula>45</formula>
      <formula>60</formula>
    </cfRule>
  </conditionalFormatting>
  <conditionalFormatting sqref="AD4:AG4 C4:D4 I4:N4 P4:Q4 T4:U4 F4">
    <cfRule type="cellIs" dxfId="2954" priority="55" stopIfTrue="1" operator="greaterThan">
      <formula>100</formula>
    </cfRule>
    <cfRule type="cellIs" dxfId="2953" priority="56" stopIfTrue="1" operator="between">
      <formula>80</formula>
      <formula>100</formula>
    </cfRule>
    <cfRule type="cellIs" dxfId="2952" priority="57" stopIfTrue="1" operator="between">
      <formula>50</formula>
      <formula>80</formula>
    </cfRule>
  </conditionalFormatting>
  <conditionalFormatting sqref="G4">
    <cfRule type="cellIs" dxfId="2951" priority="49" stopIfTrue="1" operator="greaterThan">
      <formula>100</formula>
    </cfRule>
    <cfRule type="cellIs" dxfId="2950" priority="50" stopIfTrue="1" operator="between">
      <formula>80</formula>
      <formula>100</formula>
    </cfRule>
    <cfRule type="cellIs" dxfId="2949" priority="51" stopIfTrue="1" operator="between">
      <formula>50</formula>
      <formula>80</formula>
    </cfRule>
  </conditionalFormatting>
  <conditionalFormatting sqref="AA4">
    <cfRule type="cellIs" dxfId="2948" priority="46" stopIfTrue="1" operator="greaterThan">
      <formula>100</formula>
    </cfRule>
    <cfRule type="cellIs" dxfId="2947" priority="47" stopIfTrue="1" operator="between">
      <formula>80</formula>
      <formula>100</formula>
    </cfRule>
    <cfRule type="cellIs" dxfId="2946" priority="48" stopIfTrue="1" operator="between">
      <formula>50</formula>
      <formula>80</formula>
    </cfRule>
  </conditionalFormatting>
  <conditionalFormatting sqref="Z4">
    <cfRule type="cellIs" dxfId="2945" priority="43" stopIfTrue="1" operator="greaterThan">
      <formula>100</formula>
    </cfRule>
    <cfRule type="cellIs" dxfId="2944" priority="44" stopIfTrue="1" operator="between">
      <formula>80</formula>
      <formula>100</formula>
    </cfRule>
    <cfRule type="cellIs" dxfId="2943" priority="45" stopIfTrue="1" operator="between">
      <formula>50</formula>
      <formula>80</formula>
    </cfRule>
  </conditionalFormatting>
  <conditionalFormatting sqref="X4">
    <cfRule type="cellIs" dxfId="2942" priority="40" stopIfTrue="1" operator="greaterThan">
      <formula>100</formula>
    </cfRule>
    <cfRule type="cellIs" dxfId="2941" priority="41" stopIfTrue="1" operator="between">
      <formula>80</formula>
      <formula>100</formula>
    </cfRule>
    <cfRule type="cellIs" dxfId="2940" priority="42" stopIfTrue="1" operator="between">
      <formula>50</formula>
      <formula>80</formula>
    </cfRule>
  </conditionalFormatting>
  <conditionalFormatting sqref="W4">
    <cfRule type="cellIs" dxfId="2939" priority="37" stopIfTrue="1" operator="greaterThan">
      <formula>100</formula>
    </cfRule>
    <cfRule type="cellIs" dxfId="2938" priority="38" stopIfTrue="1" operator="between">
      <formula>80</formula>
      <formula>100</formula>
    </cfRule>
    <cfRule type="cellIs" dxfId="2937" priority="39" stopIfTrue="1" operator="between">
      <formula>50</formula>
      <formula>80</formula>
    </cfRule>
  </conditionalFormatting>
  <conditionalFormatting sqref="AB4">
    <cfRule type="cellIs" dxfId="2936" priority="34" stopIfTrue="1" operator="greaterThan">
      <formula>100</formula>
    </cfRule>
    <cfRule type="cellIs" dxfId="2935" priority="35" stopIfTrue="1" operator="between">
      <formula>80</formula>
      <formula>100</formula>
    </cfRule>
    <cfRule type="cellIs" dxfId="2934" priority="36" stopIfTrue="1" operator="between">
      <formula>50</formula>
      <formula>80</formula>
    </cfRule>
  </conditionalFormatting>
  <conditionalFormatting sqref="O4">
    <cfRule type="cellIs" dxfId="2933" priority="31" stopIfTrue="1" operator="greaterThan">
      <formula>100</formula>
    </cfRule>
    <cfRule type="cellIs" dxfId="2932" priority="32" stopIfTrue="1" operator="between">
      <formula>80</formula>
      <formula>100</formula>
    </cfRule>
    <cfRule type="cellIs" dxfId="2931" priority="33" stopIfTrue="1" operator="between">
      <formula>50</formula>
      <formula>80</formula>
    </cfRule>
  </conditionalFormatting>
  <conditionalFormatting sqref="H4">
    <cfRule type="cellIs" dxfId="2930" priority="28" stopIfTrue="1" operator="greaterThan">
      <formula>100</formula>
    </cfRule>
    <cfRule type="cellIs" dxfId="2929" priority="29" stopIfTrue="1" operator="between">
      <formula>80</formula>
      <formula>100</formula>
    </cfRule>
    <cfRule type="cellIs" dxfId="2928" priority="30" stopIfTrue="1" operator="between">
      <formula>50</formula>
      <formula>80</formula>
    </cfRule>
  </conditionalFormatting>
  <conditionalFormatting sqref="V4">
    <cfRule type="cellIs" dxfId="2927" priority="22" stopIfTrue="1" operator="greaterThan">
      <formula>100</formula>
    </cfRule>
    <cfRule type="cellIs" dxfId="2926" priority="23" stopIfTrue="1" operator="between">
      <formula>80</formula>
      <formula>100</formula>
    </cfRule>
    <cfRule type="cellIs" dxfId="2925" priority="24" stopIfTrue="1" operator="between">
      <formula>50</formula>
      <formula>80</formula>
    </cfRule>
  </conditionalFormatting>
  <conditionalFormatting sqref="Y4">
    <cfRule type="cellIs" dxfId="2924" priority="16" stopIfTrue="1" operator="greaterThan">
      <formula>100</formula>
    </cfRule>
    <cfRule type="cellIs" dxfId="2923" priority="17" stopIfTrue="1" operator="between">
      <formula>80</formula>
      <formula>100</formula>
    </cfRule>
    <cfRule type="cellIs" dxfId="2922" priority="18" stopIfTrue="1" operator="between">
      <formula>50</formula>
      <formula>80</formula>
    </cfRule>
  </conditionalFormatting>
  <conditionalFormatting sqref="B4">
    <cfRule type="cellIs" dxfId="2921" priority="13" stopIfTrue="1" operator="greaterThan">
      <formula>100</formula>
    </cfRule>
    <cfRule type="cellIs" dxfId="2920" priority="14" stopIfTrue="1" operator="between">
      <formula>80</formula>
      <formula>100</formula>
    </cfRule>
    <cfRule type="cellIs" dxfId="2919" priority="15" stopIfTrue="1" operator="between">
      <formula>50</formula>
      <formula>80</formula>
    </cfRule>
  </conditionalFormatting>
  <conditionalFormatting sqref="E4">
    <cfRule type="cellIs" dxfId="2918" priority="10" stopIfTrue="1" operator="greaterThan">
      <formula>100</formula>
    </cfRule>
    <cfRule type="cellIs" dxfId="2917" priority="11" stopIfTrue="1" operator="between">
      <formula>80</formula>
      <formula>100</formula>
    </cfRule>
    <cfRule type="cellIs" dxfId="2916" priority="12" stopIfTrue="1" operator="between">
      <formula>50</formula>
      <formula>80</formula>
    </cfRule>
  </conditionalFormatting>
  <conditionalFormatting sqref="R4">
    <cfRule type="cellIs" dxfId="2915" priority="7" stopIfTrue="1" operator="greaterThan">
      <formula>100</formula>
    </cfRule>
    <cfRule type="cellIs" dxfId="2914" priority="8" stopIfTrue="1" operator="between">
      <formula>80</formula>
      <formula>100</formula>
    </cfRule>
    <cfRule type="cellIs" dxfId="2913" priority="9" stopIfTrue="1" operator="between">
      <formula>50</formula>
      <formula>80</formula>
    </cfRule>
  </conditionalFormatting>
  <conditionalFormatting sqref="S4">
    <cfRule type="cellIs" dxfId="2912" priority="4" stopIfTrue="1" operator="greaterThan">
      <formula>100</formula>
    </cfRule>
    <cfRule type="cellIs" dxfId="2911" priority="5" stopIfTrue="1" operator="between">
      <formula>80</formula>
      <formula>100</formula>
    </cfRule>
    <cfRule type="cellIs" dxfId="2910" priority="6" stopIfTrue="1" operator="between">
      <formula>50</formula>
      <formula>80</formula>
    </cfRule>
  </conditionalFormatting>
  <conditionalFormatting sqref="AC4">
    <cfRule type="cellIs" dxfId="2909" priority="1" stopIfTrue="1" operator="greaterThan">
      <formula>100</formula>
    </cfRule>
    <cfRule type="cellIs" dxfId="2908" priority="2" stopIfTrue="1" operator="between">
      <formula>80</formula>
      <formula>100</formula>
    </cfRule>
    <cfRule type="cellIs" dxfId="2907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13.003</v>
      </c>
      <c r="C3" s="14">
        <v>13.749000000000001</v>
      </c>
      <c r="D3" s="14">
        <v>5.8680000000000003</v>
      </c>
      <c r="E3" s="14">
        <v>13.396000000000001</v>
      </c>
      <c r="F3" s="14">
        <v>14.986000000000001</v>
      </c>
      <c r="G3" s="14">
        <v>15</v>
      </c>
      <c r="H3" s="14">
        <v>13.881</v>
      </c>
      <c r="I3" s="14">
        <v>14.026</v>
      </c>
      <c r="J3" s="14">
        <v>10.041</v>
      </c>
      <c r="K3" s="14">
        <v>15</v>
      </c>
      <c r="L3" s="14">
        <v>15</v>
      </c>
      <c r="M3" s="14">
        <v>15</v>
      </c>
      <c r="N3" s="14">
        <v>15</v>
      </c>
      <c r="O3" s="14">
        <v>3.4</v>
      </c>
      <c r="P3" s="14">
        <v>15</v>
      </c>
      <c r="Q3" s="14">
        <v>15</v>
      </c>
      <c r="R3" s="14">
        <v>14.449</v>
      </c>
      <c r="S3" s="14">
        <v>6.8630000000000004</v>
      </c>
      <c r="T3" s="14">
        <v>2.8029999999999999</v>
      </c>
      <c r="U3" s="14">
        <v>15</v>
      </c>
      <c r="V3" s="14">
        <v>15</v>
      </c>
      <c r="W3" s="14">
        <v>15</v>
      </c>
      <c r="X3" s="14">
        <v>14.481</v>
      </c>
      <c r="Y3" s="14">
        <v>15</v>
      </c>
      <c r="Z3" s="14">
        <v>4.4749999999999996</v>
      </c>
      <c r="AA3" s="14">
        <v>4.1289999999999996</v>
      </c>
      <c r="AB3" s="14">
        <v>4.59</v>
      </c>
      <c r="AC3" s="14">
        <v>15</v>
      </c>
      <c r="AD3" s="14">
        <v>4.88</v>
      </c>
      <c r="AE3" s="14">
        <v>8.3529999999999998</v>
      </c>
      <c r="AF3" s="14">
        <v>3.0259999999999998</v>
      </c>
      <c r="AG3" s="14">
        <v>7.9870000000000001</v>
      </c>
      <c r="AH3" s="14"/>
      <c r="AI3" s="14"/>
    </row>
    <row r="4" spans="1:40" s="7" customFormat="1" x14ac:dyDescent="0.25">
      <c r="A4" s="15" t="s">
        <v>17</v>
      </c>
      <c r="B4" s="18">
        <v>76.7</v>
      </c>
      <c r="C4" s="18">
        <v>78.8</v>
      </c>
      <c r="D4" s="18">
        <v>29.7</v>
      </c>
      <c r="E4" s="18">
        <v>72.900000000000006</v>
      </c>
      <c r="F4" s="18">
        <v>68</v>
      </c>
      <c r="G4" s="18">
        <v>46.5</v>
      </c>
      <c r="H4" s="18">
        <v>26.8</v>
      </c>
      <c r="I4" s="18">
        <v>49.4</v>
      </c>
      <c r="J4" s="18">
        <v>31.8</v>
      </c>
      <c r="K4" s="18">
        <v>63.9</v>
      </c>
      <c r="L4" s="18">
        <v>61</v>
      </c>
      <c r="M4" s="18">
        <v>55.3</v>
      </c>
      <c r="N4" s="18">
        <v>45.4</v>
      </c>
      <c r="O4" s="18">
        <v>14.3</v>
      </c>
      <c r="P4" s="18">
        <v>46.2</v>
      </c>
      <c r="Q4" s="18">
        <v>68.099999999999994</v>
      </c>
      <c r="R4" s="18">
        <v>82</v>
      </c>
      <c r="S4" s="18">
        <v>29</v>
      </c>
      <c r="T4" s="18">
        <v>8.6</v>
      </c>
      <c r="U4" s="18">
        <v>94.1</v>
      </c>
      <c r="V4" s="18">
        <v>61.7</v>
      </c>
      <c r="W4" s="18">
        <v>73.599999999999994</v>
      </c>
      <c r="X4" s="18">
        <v>90.7</v>
      </c>
      <c r="Y4" s="18">
        <v>41.5</v>
      </c>
      <c r="Z4" s="18">
        <v>18.8</v>
      </c>
      <c r="AA4" s="18">
        <v>21.4</v>
      </c>
      <c r="AB4" s="18">
        <v>20.399999999999999</v>
      </c>
      <c r="AC4" s="18">
        <v>59.4</v>
      </c>
      <c r="AD4" s="18">
        <v>20.6</v>
      </c>
      <c r="AE4" s="18">
        <v>22.4</v>
      </c>
      <c r="AF4" s="18">
        <v>12.1</v>
      </c>
      <c r="AG4" s="18">
        <v>20.7</v>
      </c>
      <c r="AH4" s="18"/>
      <c r="AI4" s="18">
        <f>SUM(C4:AG4)</f>
        <v>1435.1000000000001</v>
      </c>
      <c r="AJ4" s="16">
        <f>AVERAGE(C4:AG4)</f>
        <v>46.293548387096777</v>
      </c>
      <c r="AK4" s="17"/>
    </row>
    <row r="5" spans="1:40" x14ac:dyDescent="0.25">
      <c r="A5" s="13" t="s">
        <v>23</v>
      </c>
      <c r="B5" s="12">
        <v>3841</v>
      </c>
      <c r="C5">
        <v>3920</v>
      </c>
      <c r="D5">
        <v>3950</v>
      </c>
      <c r="E5">
        <v>4023</v>
      </c>
      <c r="F5" s="12">
        <v>4091</v>
      </c>
      <c r="G5" s="12">
        <v>4137</v>
      </c>
      <c r="H5" s="12">
        <v>4164</v>
      </c>
      <c r="I5" s="12">
        <v>4214</v>
      </c>
      <c r="J5" s="12">
        <v>4245</v>
      </c>
      <c r="K5" s="12">
        <v>4309</v>
      </c>
      <c r="L5" s="12">
        <v>4370</v>
      </c>
      <c r="M5" s="12">
        <v>4426</v>
      </c>
      <c r="N5" s="12">
        <v>4471</v>
      </c>
      <c r="O5" s="12">
        <v>4485</v>
      </c>
      <c r="P5" s="12">
        <v>4532</v>
      </c>
      <c r="Q5" s="12">
        <v>4600</v>
      </c>
      <c r="R5" s="12">
        <v>4682</v>
      </c>
      <c r="S5" s="12">
        <v>4711</v>
      </c>
      <c r="T5" s="12">
        <v>4719</v>
      </c>
      <c r="U5" s="12">
        <v>4814</v>
      </c>
      <c r="V5" s="12">
        <v>4875</v>
      </c>
      <c r="W5" s="12">
        <v>4949</v>
      </c>
      <c r="X5" s="12">
        <v>5040</v>
      </c>
      <c r="Y5" s="12">
        <v>5081</v>
      </c>
      <c r="Z5" s="12">
        <v>5100</v>
      </c>
      <c r="AA5" s="12">
        <v>5122</v>
      </c>
      <c r="AB5" s="12">
        <v>5142</v>
      </c>
      <c r="AC5" s="12">
        <v>5202</v>
      </c>
      <c r="AD5" s="12">
        <v>5222</v>
      </c>
      <c r="AE5" s="12">
        <v>5245</v>
      </c>
      <c r="AF5" s="12">
        <v>5257</v>
      </c>
      <c r="AG5" s="12">
        <v>5278</v>
      </c>
      <c r="AI5" s="12">
        <f>MAX(C5:AG5)-B5</f>
        <v>1437</v>
      </c>
    </row>
  </sheetData>
  <sheetProtection selectLockedCells="1" selectUnlockedCells="1"/>
  <phoneticPr fontId="0" type="noConversion"/>
  <conditionalFormatting sqref="B6:AG6">
    <cfRule type="cellIs" dxfId="3575" priority="1" stopIfTrue="1" operator="greaterThan">
      <formula>17</formula>
    </cfRule>
    <cfRule type="cellIs" dxfId="3574" priority="2" stopIfTrue="1" operator="between">
      <formula>10</formula>
      <formula>15</formula>
    </cfRule>
    <cfRule type="cellIs" dxfId="3573" priority="3" stopIfTrue="1" operator="between">
      <formula>15</formula>
      <formula>17</formula>
    </cfRule>
  </conditionalFormatting>
  <conditionalFormatting sqref="B4:AG4">
    <cfRule type="cellIs" dxfId="3572" priority="4" stopIfTrue="1" operator="greaterThan">
      <formula>50</formula>
    </cfRule>
    <cfRule type="cellIs" dxfId="3571" priority="5" stopIfTrue="1" operator="between">
      <formula>25</formula>
      <formula>35</formula>
    </cfRule>
    <cfRule type="cellIs" dxfId="3570" priority="6" stopIfTrue="1" operator="between">
      <formula>35</formula>
      <formula>50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workbookViewId="0"/>
  </sheetViews>
  <sheetFormatPr baseColWidth="10" defaultRowHeight="13.2" x14ac:dyDescent="0.25"/>
  <cols>
    <col min="1" max="1" width="19.77734375" style="13" customWidth="1"/>
    <col min="2" max="2" width="7" style="13" bestFit="1" customWidth="1"/>
    <col min="3" max="21" width="7" bestFit="1" customWidth="1"/>
    <col min="22" max="22" width="7.5546875" bestFit="1" customWidth="1"/>
    <col min="23" max="33" width="7" bestFit="1" customWidth="1"/>
    <col min="34" max="34" width="2.55468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14.401999999999999</v>
      </c>
      <c r="C3" s="14">
        <v>2.5009999999999999</v>
      </c>
      <c r="D3" s="14">
        <v>8.2520000000000007</v>
      </c>
      <c r="E3" s="14">
        <v>14.327</v>
      </c>
      <c r="F3" s="14">
        <v>15.654</v>
      </c>
      <c r="G3" s="14">
        <v>16.664000000000001</v>
      </c>
      <c r="H3" s="14">
        <v>15.943</v>
      </c>
      <c r="I3" s="14">
        <v>18.023</v>
      </c>
      <c r="J3" s="14">
        <v>18.027000000000001</v>
      </c>
      <c r="K3" s="14">
        <v>4.7359999999999998</v>
      </c>
      <c r="L3" s="14">
        <v>16.38</v>
      </c>
      <c r="M3" s="14">
        <v>18.13</v>
      </c>
      <c r="N3" s="14">
        <v>17.035</v>
      </c>
      <c r="O3" s="14">
        <v>18.327999999999999</v>
      </c>
      <c r="P3" s="14">
        <v>3.343</v>
      </c>
      <c r="Q3" s="14">
        <v>10.343999999999999</v>
      </c>
      <c r="R3" s="14">
        <v>13.622999999999999</v>
      </c>
      <c r="S3" s="14">
        <v>16.850999999999999</v>
      </c>
      <c r="T3" s="14">
        <v>18.175000000000001</v>
      </c>
      <c r="U3" s="14">
        <v>18.134</v>
      </c>
      <c r="V3" s="14">
        <v>14.71</v>
      </c>
      <c r="W3" s="14">
        <v>14.378</v>
      </c>
      <c r="X3" s="14">
        <v>14.061</v>
      </c>
      <c r="Y3" s="14">
        <v>13.943</v>
      </c>
      <c r="Z3" s="14">
        <v>13.689</v>
      </c>
      <c r="AA3" s="14">
        <v>18.199000000000002</v>
      </c>
      <c r="AB3" s="14">
        <v>18.053000000000001</v>
      </c>
      <c r="AC3" s="14">
        <v>15.244</v>
      </c>
      <c r="AD3" s="14">
        <v>17.388999999999999</v>
      </c>
      <c r="AE3" s="14">
        <v>14.35</v>
      </c>
      <c r="AF3" s="14">
        <v>14.089</v>
      </c>
      <c r="AG3" s="14">
        <v>14.186999999999999</v>
      </c>
      <c r="AH3" s="14"/>
      <c r="AI3" s="14"/>
    </row>
    <row r="4" spans="1:40" s="7" customFormat="1" x14ac:dyDescent="0.25">
      <c r="A4" s="15" t="s">
        <v>17</v>
      </c>
      <c r="B4" s="7">
        <v>76</v>
      </c>
      <c r="C4" s="18">
        <v>10</v>
      </c>
      <c r="D4" s="18">
        <v>38</v>
      </c>
      <c r="E4" s="18">
        <v>70</v>
      </c>
      <c r="F4" s="18">
        <v>18</v>
      </c>
      <c r="G4" s="18">
        <v>91</v>
      </c>
      <c r="H4" s="18">
        <v>46</v>
      </c>
      <c r="I4" s="18">
        <v>47</v>
      </c>
      <c r="J4" s="18">
        <v>44</v>
      </c>
      <c r="K4" s="18">
        <v>18</v>
      </c>
      <c r="L4" s="18">
        <v>42</v>
      </c>
      <c r="M4" s="18">
        <v>24</v>
      </c>
      <c r="N4" s="18">
        <v>68</v>
      </c>
      <c r="O4" s="18">
        <v>70</v>
      </c>
      <c r="P4" s="18">
        <v>14</v>
      </c>
      <c r="Q4" s="18">
        <v>24</v>
      </c>
      <c r="R4" s="18">
        <v>96</v>
      </c>
      <c r="S4" s="18">
        <v>64</v>
      </c>
      <c r="T4" s="18">
        <v>49</v>
      </c>
      <c r="U4" s="18">
        <v>66</v>
      </c>
      <c r="V4" s="18">
        <v>104</v>
      </c>
      <c r="W4" s="7">
        <v>101</v>
      </c>
      <c r="X4" s="7">
        <v>101</v>
      </c>
      <c r="Y4" s="7">
        <v>100</v>
      </c>
      <c r="Z4" s="7">
        <v>98</v>
      </c>
      <c r="AA4" s="7">
        <v>30</v>
      </c>
      <c r="AB4" s="7">
        <v>95</v>
      </c>
      <c r="AC4" s="7">
        <v>102</v>
      </c>
      <c r="AD4" s="7">
        <v>100</v>
      </c>
      <c r="AE4" s="18">
        <v>89</v>
      </c>
      <c r="AF4" s="18">
        <v>93</v>
      </c>
      <c r="AG4" s="18">
        <v>102</v>
      </c>
      <c r="AH4" s="18"/>
      <c r="AI4" s="18">
        <f>SUM(C4:AG4)</f>
        <v>2014</v>
      </c>
      <c r="AJ4" s="16">
        <f>AVERAGE(C4:AG4)</f>
        <v>64.967741935483872</v>
      </c>
      <c r="AK4" s="17"/>
    </row>
    <row r="5" spans="1:40" x14ac:dyDescent="0.25">
      <c r="A5" s="13" t="s">
        <v>23</v>
      </c>
      <c r="B5" s="12">
        <f t="shared" ref="B5" si="0">B6+$B7</f>
        <v>126963</v>
      </c>
      <c r="C5" s="12">
        <f t="shared" ref="C5:D5" si="1">C6+$B7</f>
        <v>126973</v>
      </c>
      <c r="D5" s="12">
        <f t="shared" si="1"/>
        <v>127011</v>
      </c>
      <c r="E5" s="12">
        <f t="shared" ref="E5:I5" si="2">E6+$B7</f>
        <v>127081</v>
      </c>
      <c r="F5" s="12">
        <f t="shared" si="2"/>
        <v>127099</v>
      </c>
      <c r="G5" s="12">
        <f t="shared" si="2"/>
        <v>127190</v>
      </c>
      <c r="H5" s="12">
        <f t="shared" si="2"/>
        <v>127236</v>
      </c>
      <c r="I5" s="12">
        <f t="shared" si="2"/>
        <v>127283</v>
      </c>
      <c r="J5" s="12">
        <f t="shared" ref="J5:M5" si="3">J6+$B7</f>
        <v>127327</v>
      </c>
      <c r="K5" s="12">
        <f t="shared" si="3"/>
        <v>127345</v>
      </c>
      <c r="L5" s="12">
        <f t="shared" si="3"/>
        <v>127387</v>
      </c>
      <c r="M5" s="12">
        <f t="shared" si="3"/>
        <v>127411</v>
      </c>
      <c r="N5" s="12">
        <f t="shared" ref="N5:S5" si="4">N6+$B7</f>
        <v>127479</v>
      </c>
      <c r="O5" s="12">
        <f t="shared" si="4"/>
        <v>127549</v>
      </c>
      <c r="P5" s="12">
        <f t="shared" si="4"/>
        <v>127563</v>
      </c>
      <c r="Q5" s="12">
        <f t="shared" si="4"/>
        <v>127587</v>
      </c>
      <c r="R5" s="12">
        <f t="shared" si="4"/>
        <v>127683</v>
      </c>
      <c r="S5" s="12">
        <f t="shared" si="4"/>
        <v>127747</v>
      </c>
      <c r="T5" s="12">
        <f t="shared" ref="T5:AG5" si="5">T6+$B7</f>
        <v>127796</v>
      </c>
      <c r="U5" s="12">
        <f t="shared" si="5"/>
        <v>127862</v>
      </c>
      <c r="V5" s="12">
        <f t="shared" si="5"/>
        <v>127966</v>
      </c>
      <c r="W5" s="12">
        <f t="shared" si="5"/>
        <v>128067</v>
      </c>
      <c r="X5" s="12">
        <f t="shared" si="5"/>
        <v>128168</v>
      </c>
      <c r="Y5" s="12">
        <f t="shared" si="5"/>
        <v>128268</v>
      </c>
      <c r="Z5" s="12">
        <f t="shared" si="5"/>
        <v>128366</v>
      </c>
      <c r="AA5" s="12">
        <f t="shared" si="5"/>
        <v>128396</v>
      </c>
      <c r="AB5" s="12">
        <f t="shared" si="5"/>
        <v>128491</v>
      </c>
      <c r="AC5" s="12">
        <f t="shared" si="5"/>
        <v>128593</v>
      </c>
      <c r="AD5" s="12">
        <f t="shared" si="5"/>
        <v>128693</v>
      </c>
      <c r="AE5" s="12">
        <f t="shared" si="5"/>
        <v>128782</v>
      </c>
      <c r="AF5" s="12">
        <f t="shared" si="5"/>
        <v>128875</v>
      </c>
      <c r="AG5" s="12">
        <f t="shared" si="5"/>
        <v>128977</v>
      </c>
      <c r="AI5" s="12">
        <f>MAX(C5:AG5)-B5</f>
        <v>2014</v>
      </c>
    </row>
    <row r="6" spans="1:40" x14ac:dyDescent="0.25">
      <c r="B6" s="12">
        <v>58601</v>
      </c>
      <c r="C6" s="12">
        <v>58611</v>
      </c>
      <c r="D6" s="12">
        <v>58649</v>
      </c>
      <c r="E6" s="12">
        <v>58719</v>
      </c>
      <c r="F6" s="12">
        <v>58737</v>
      </c>
      <c r="G6" s="12">
        <v>58828</v>
      </c>
      <c r="H6" s="12">
        <v>58874</v>
      </c>
      <c r="I6" s="12">
        <v>58921</v>
      </c>
      <c r="J6" s="12">
        <v>58965</v>
      </c>
      <c r="K6" s="12">
        <v>58983</v>
      </c>
      <c r="L6" s="12">
        <v>59025</v>
      </c>
      <c r="M6" s="12">
        <v>59049</v>
      </c>
      <c r="N6" s="12">
        <v>59117</v>
      </c>
      <c r="O6" s="12">
        <v>59187</v>
      </c>
      <c r="P6" s="12">
        <v>59201</v>
      </c>
      <c r="Q6" s="12">
        <v>59225</v>
      </c>
      <c r="R6" s="12">
        <v>59321</v>
      </c>
      <c r="S6" s="12">
        <v>59385</v>
      </c>
      <c r="T6" s="12">
        <v>59434</v>
      </c>
      <c r="U6" s="12">
        <v>59500</v>
      </c>
      <c r="V6" s="12">
        <v>59604</v>
      </c>
      <c r="W6" s="12">
        <v>59705</v>
      </c>
      <c r="X6" s="12">
        <v>59806</v>
      </c>
      <c r="Y6" s="12">
        <v>59906</v>
      </c>
      <c r="Z6" s="12">
        <v>60004</v>
      </c>
      <c r="AA6" s="12">
        <v>60034</v>
      </c>
      <c r="AB6" s="12">
        <v>60129</v>
      </c>
      <c r="AC6" s="12">
        <v>60231</v>
      </c>
      <c r="AD6" s="12">
        <v>60331</v>
      </c>
      <c r="AE6" s="12">
        <v>60420</v>
      </c>
      <c r="AF6" s="12">
        <v>60513</v>
      </c>
      <c r="AG6" s="12">
        <v>60615</v>
      </c>
    </row>
    <row r="7" spans="1:40" x14ac:dyDescent="0.25">
      <c r="B7" s="12">
        <v>68362</v>
      </c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2906" priority="61" stopIfTrue="1" operator="greaterThan">
      <formula>70</formula>
    </cfRule>
    <cfRule type="cellIs" dxfId="2905" priority="62" stopIfTrue="1" operator="between">
      <formula>60</formula>
      <formula>70</formula>
    </cfRule>
    <cfRule type="cellIs" dxfId="2904" priority="63" stopIfTrue="1" operator="between">
      <formula>45</formula>
      <formula>60</formula>
    </cfRule>
  </conditionalFormatting>
  <conditionalFormatting sqref="AD4:AG4 C4:D4 I4 P4:Q4 U4 F4 K4:M4">
    <cfRule type="cellIs" dxfId="2903" priority="64" stopIfTrue="1" operator="greaterThan">
      <formula>100</formula>
    </cfRule>
    <cfRule type="cellIs" dxfId="2902" priority="65" stopIfTrue="1" operator="between">
      <formula>80</formula>
      <formula>100</formula>
    </cfRule>
    <cfRule type="cellIs" dxfId="2901" priority="66" stopIfTrue="1" operator="between">
      <formula>50</formula>
      <formula>80</formula>
    </cfRule>
  </conditionalFormatting>
  <conditionalFormatting sqref="G4">
    <cfRule type="cellIs" dxfId="2900" priority="58" stopIfTrue="1" operator="greaterThan">
      <formula>100</formula>
    </cfRule>
    <cfRule type="cellIs" dxfId="2899" priority="59" stopIfTrue="1" operator="between">
      <formula>80</formula>
      <formula>100</formula>
    </cfRule>
    <cfRule type="cellIs" dxfId="2898" priority="60" stopIfTrue="1" operator="between">
      <formula>50</formula>
      <formula>80</formula>
    </cfRule>
  </conditionalFormatting>
  <conditionalFormatting sqref="AA4">
    <cfRule type="cellIs" dxfId="2897" priority="55" stopIfTrue="1" operator="greaterThan">
      <formula>100</formula>
    </cfRule>
    <cfRule type="cellIs" dxfId="2896" priority="56" stopIfTrue="1" operator="between">
      <formula>80</formula>
      <formula>100</formula>
    </cfRule>
    <cfRule type="cellIs" dxfId="2895" priority="57" stopIfTrue="1" operator="between">
      <formula>50</formula>
      <formula>80</formula>
    </cfRule>
  </conditionalFormatting>
  <conditionalFormatting sqref="Z4">
    <cfRule type="cellIs" dxfId="2894" priority="52" stopIfTrue="1" operator="greaterThan">
      <formula>100</formula>
    </cfRule>
    <cfRule type="cellIs" dxfId="2893" priority="53" stopIfTrue="1" operator="between">
      <formula>80</formula>
      <formula>100</formula>
    </cfRule>
    <cfRule type="cellIs" dxfId="2892" priority="54" stopIfTrue="1" operator="between">
      <formula>50</formula>
      <formula>80</formula>
    </cfRule>
  </conditionalFormatting>
  <conditionalFormatting sqref="X4">
    <cfRule type="cellIs" dxfId="2891" priority="49" stopIfTrue="1" operator="greaterThan">
      <formula>100</formula>
    </cfRule>
    <cfRule type="cellIs" dxfId="2890" priority="50" stopIfTrue="1" operator="between">
      <formula>80</formula>
      <formula>100</formula>
    </cfRule>
    <cfRule type="cellIs" dxfId="2889" priority="51" stopIfTrue="1" operator="between">
      <formula>50</formula>
      <formula>80</formula>
    </cfRule>
  </conditionalFormatting>
  <conditionalFormatting sqref="W4">
    <cfRule type="cellIs" dxfId="2888" priority="46" stopIfTrue="1" operator="greaterThan">
      <formula>100</formula>
    </cfRule>
    <cfRule type="cellIs" dxfId="2887" priority="47" stopIfTrue="1" operator="between">
      <formula>80</formula>
      <formula>100</formula>
    </cfRule>
    <cfRule type="cellIs" dxfId="2886" priority="48" stopIfTrue="1" operator="between">
      <formula>50</formula>
      <formula>80</formula>
    </cfRule>
  </conditionalFormatting>
  <conditionalFormatting sqref="AB4">
    <cfRule type="cellIs" dxfId="2885" priority="43" stopIfTrue="1" operator="greaterThan">
      <formula>100</formula>
    </cfRule>
    <cfRule type="cellIs" dxfId="2884" priority="44" stopIfTrue="1" operator="between">
      <formula>80</formula>
      <formula>100</formula>
    </cfRule>
    <cfRule type="cellIs" dxfId="2883" priority="45" stopIfTrue="1" operator="between">
      <formula>50</formula>
      <formula>80</formula>
    </cfRule>
  </conditionalFormatting>
  <conditionalFormatting sqref="O4">
    <cfRule type="cellIs" dxfId="2882" priority="40" stopIfTrue="1" operator="greaterThan">
      <formula>100</formula>
    </cfRule>
    <cfRule type="cellIs" dxfId="2881" priority="41" stopIfTrue="1" operator="between">
      <formula>80</formula>
      <formula>100</formula>
    </cfRule>
    <cfRule type="cellIs" dxfId="2880" priority="42" stopIfTrue="1" operator="between">
      <formula>50</formula>
      <formula>80</formula>
    </cfRule>
  </conditionalFormatting>
  <conditionalFormatting sqref="H4">
    <cfRule type="cellIs" dxfId="2879" priority="37" stopIfTrue="1" operator="greaterThan">
      <formula>100</formula>
    </cfRule>
    <cfRule type="cellIs" dxfId="2878" priority="38" stopIfTrue="1" operator="between">
      <formula>80</formula>
      <formula>100</formula>
    </cfRule>
    <cfRule type="cellIs" dxfId="2877" priority="39" stopIfTrue="1" operator="between">
      <formula>50</formula>
      <formula>80</formula>
    </cfRule>
  </conditionalFormatting>
  <conditionalFormatting sqref="V4">
    <cfRule type="cellIs" dxfId="2876" priority="34" stopIfTrue="1" operator="greaterThan">
      <formula>100</formula>
    </cfRule>
    <cfRule type="cellIs" dxfId="2875" priority="35" stopIfTrue="1" operator="between">
      <formula>80</formula>
      <formula>100</formula>
    </cfRule>
    <cfRule type="cellIs" dxfId="2874" priority="36" stopIfTrue="1" operator="between">
      <formula>50</formula>
      <formula>80</formula>
    </cfRule>
  </conditionalFormatting>
  <conditionalFormatting sqref="Y4">
    <cfRule type="cellIs" dxfId="2873" priority="31" stopIfTrue="1" operator="greaterThan">
      <formula>100</formula>
    </cfRule>
    <cfRule type="cellIs" dxfId="2872" priority="32" stopIfTrue="1" operator="between">
      <formula>80</formula>
      <formula>100</formula>
    </cfRule>
    <cfRule type="cellIs" dxfId="2871" priority="33" stopIfTrue="1" operator="between">
      <formula>50</formula>
      <formula>80</formula>
    </cfRule>
  </conditionalFormatting>
  <conditionalFormatting sqref="R4">
    <cfRule type="cellIs" dxfId="2870" priority="22" stopIfTrue="1" operator="greaterThan">
      <formula>100</formula>
    </cfRule>
    <cfRule type="cellIs" dxfId="2869" priority="23" stopIfTrue="1" operator="between">
      <formula>80</formula>
      <formula>100</formula>
    </cfRule>
    <cfRule type="cellIs" dxfId="2868" priority="24" stopIfTrue="1" operator="between">
      <formula>50</formula>
      <formula>80</formula>
    </cfRule>
  </conditionalFormatting>
  <conditionalFormatting sqref="S4">
    <cfRule type="cellIs" dxfId="2867" priority="19" stopIfTrue="1" operator="greaterThan">
      <formula>100</formula>
    </cfRule>
    <cfRule type="cellIs" dxfId="2866" priority="20" stopIfTrue="1" operator="between">
      <formula>80</formula>
      <formula>100</formula>
    </cfRule>
    <cfRule type="cellIs" dxfId="2865" priority="21" stopIfTrue="1" operator="between">
      <formula>50</formula>
      <formula>80</formula>
    </cfRule>
  </conditionalFormatting>
  <conditionalFormatting sqref="AC4">
    <cfRule type="cellIs" dxfId="2864" priority="16" stopIfTrue="1" operator="greaterThan">
      <formula>100</formula>
    </cfRule>
    <cfRule type="cellIs" dxfId="2863" priority="17" stopIfTrue="1" operator="between">
      <formula>80</formula>
      <formula>100</formula>
    </cfRule>
    <cfRule type="cellIs" dxfId="2862" priority="18" stopIfTrue="1" operator="between">
      <formula>50</formula>
      <formula>80</formula>
    </cfRule>
  </conditionalFormatting>
  <conditionalFormatting sqref="B4">
    <cfRule type="cellIs" dxfId="2861" priority="13" stopIfTrue="1" operator="greaterThan">
      <formula>100</formula>
    </cfRule>
    <cfRule type="cellIs" dxfId="2860" priority="14" stopIfTrue="1" operator="between">
      <formula>80</formula>
      <formula>100</formula>
    </cfRule>
    <cfRule type="cellIs" dxfId="2859" priority="15" stopIfTrue="1" operator="between">
      <formula>50</formula>
      <formula>80</formula>
    </cfRule>
  </conditionalFormatting>
  <conditionalFormatting sqref="E4">
    <cfRule type="cellIs" dxfId="2858" priority="10" stopIfTrue="1" operator="greaterThan">
      <formula>100</formula>
    </cfRule>
    <cfRule type="cellIs" dxfId="2857" priority="11" stopIfTrue="1" operator="between">
      <formula>80</formula>
      <formula>100</formula>
    </cfRule>
    <cfRule type="cellIs" dxfId="2856" priority="12" stopIfTrue="1" operator="between">
      <formula>50</formula>
      <formula>80</formula>
    </cfRule>
  </conditionalFormatting>
  <conditionalFormatting sqref="J4">
    <cfRule type="cellIs" dxfId="2855" priority="7" stopIfTrue="1" operator="greaterThan">
      <formula>100</formula>
    </cfRule>
    <cfRule type="cellIs" dxfId="2854" priority="8" stopIfTrue="1" operator="between">
      <formula>80</formula>
      <formula>100</formula>
    </cfRule>
    <cfRule type="cellIs" dxfId="2853" priority="9" stopIfTrue="1" operator="between">
      <formula>50</formula>
      <formula>80</formula>
    </cfRule>
  </conditionalFormatting>
  <conditionalFormatting sqref="N4">
    <cfRule type="cellIs" dxfId="2852" priority="4" stopIfTrue="1" operator="greaterThan">
      <formula>100</formula>
    </cfRule>
    <cfRule type="cellIs" dxfId="2851" priority="5" stopIfTrue="1" operator="between">
      <formula>80</formula>
      <formula>100</formula>
    </cfRule>
    <cfRule type="cellIs" dxfId="2850" priority="6" stopIfTrue="1" operator="between">
      <formula>50</formula>
      <formula>80</formula>
    </cfRule>
  </conditionalFormatting>
  <conditionalFormatting sqref="T4">
    <cfRule type="cellIs" dxfId="2849" priority="1" stopIfTrue="1" operator="greaterThan">
      <formula>100</formula>
    </cfRule>
    <cfRule type="cellIs" dxfId="2848" priority="2" stopIfTrue="1" operator="between">
      <formula>80</formula>
      <formula>100</formula>
    </cfRule>
    <cfRule type="cellIs" dxfId="2847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workbookViewId="0"/>
  </sheetViews>
  <sheetFormatPr baseColWidth="10" defaultRowHeight="13.2" x14ac:dyDescent="0.25"/>
  <cols>
    <col min="1" max="1" width="19.77734375" style="13" customWidth="1"/>
    <col min="2" max="2" width="7" style="13" bestFit="1" customWidth="1"/>
    <col min="3" max="21" width="7" bestFit="1" customWidth="1"/>
    <col min="22" max="22" width="7.5546875" bestFit="1" customWidth="1"/>
    <col min="23" max="33" width="7" bestFit="1" customWidth="1"/>
    <col min="34" max="34" width="2.55468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14.186999999999999</v>
      </c>
      <c r="C3" s="14">
        <v>14.942</v>
      </c>
      <c r="D3" s="14">
        <v>14.420999999999999</v>
      </c>
      <c r="E3" s="14">
        <v>17.893000000000001</v>
      </c>
      <c r="F3" s="14">
        <v>0</v>
      </c>
      <c r="G3" s="14">
        <v>18.286000000000001</v>
      </c>
      <c r="H3" s="14">
        <v>18.2</v>
      </c>
      <c r="I3" s="14">
        <v>3.7650000000000001</v>
      </c>
      <c r="J3" s="14">
        <v>18.192</v>
      </c>
      <c r="K3" s="14">
        <v>17.283999999999999</v>
      </c>
      <c r="L3" s="14">
        <v>18.152000000000001</v>
      </c>
      <c r="M3" s="14">
        <v>16.853999999999999</v>
      </c>
      <c r="N3" s="14">
        <v>17.713000000000001</v>
      </c>
      <c r="O3" s="14">
        <v>17.027999999999999</v>
      </c>
      <c r="P3" s="14">
        <v>13.292999999999999</v>
      </c>
      <c r="Q3" s="14">
        <v>15.028</v>
      </c>
      <c r="R3" s="14">
        <v>15.263999999999999</v>
      </c>
      <c r="S3" s="14">
        <v>18.277999999999999</v>
      </c>
      <c r="T3" s="14">
        <v>15.398</v>
      </c>
      <c r="U3" s="14">
        <v>17.739999999999998</v>
      </c>
      <c r="V3" s="14">
        <v>14.457000000000001</v>
      </c>
      <c r="W3" s="14">
        <v>16.547999999999998</v>
      </c>
      <c r="X3" s="14">
        <v>14.677</v>
      </c>
      <c r="Y3" s="14">
        <v>17.893999999999998</v>
      </c>
      <c r="Z3" s="14">
        <v>17.995999999999999</v>
      </c>
      <c r="AA3" s="14">
        <v>17.372</v>
      </c>
      <c r="AB3" s="14">
        <v>15.233000000000001</v>
      </c>
      <c r="AC3" s="14">
        <v>18.591000000000001</v>
      </c>
      <c r="AD3" s="14">
        <v>18.305</v>
      </c>
      <c r="AE3" s="14">
        <v>18.405000000000001</v>
      </c>
      <c r="AF3" s="14">
        <v>18.423999999999999</v>
      </c>
      <c r="AG3" s="14"/>
      <c r="AH3" s="14"/>
      <c r="AI3" s="14"/>
    </row>
    <row r="4" spans="1:40" s="7" customFormat="1" x14ac:dyDescent="0.25">
      <c r="A4" s="15" t="s">
        <v>17</v>
      </c>
      <c r="B4" s="18">
        <v>102</v>
      </c>
      <c r="C4" s="18">
        <v>89</v>
      </c>
      <c r="D4" s="18">
        <v>84</v>
      </c>
      <c r="E4" s="18">
        <v>45</v>
      </c>
      <c r="F4" s="18">
        <v>0</v>
      </c>
      <c r="G4" s="18">
        <v>50</v>
      </c>
      <c r="H4" s="18">
        <v>94</v>
      </c>
      <c r="I4" s="18">
        <v>13</v>
      </c>
      <c r="J4" s="18">
        <v>64</v>
      </c>
      <c r="K4" s="18">
        <v>95</v>
      </c>
      <c r="L4" s="18">
        <v>70</v>
      </c>
      <c r="M4" s="18">
        <v>51</v>
      </c>
      <c r="N4" s="18">
        <v>76</v>
      </c>
      <c r="O4" s="18">
        <v>60</v>
      </c>
      <c r="P4" s="18">
        <v>41</v>
      </c>
      <c r="Q4" s="18">
        <v>114</v>
      </c>
      <c r="R4" s="18">
        <v>66</v>
      </c>
      <c r="S4" s="18">
        <v>98</v>
      </c>
      <c r="T4" s="18">
        <v>106</v>
      </c>
      <c r="U4" s="18">
        <v>84</v>
      </c>
      <c r="V4" s="18">
        <v>114</v>
      </c>
      <c r="W4" s="7">
        <v>80</v>
      </c>
      <c r="X4" s="7">
        <v>103</v>
      </c>
      <c r="Y4" s="7">
        <v>86</v>
      </c>
      <c r="Z4" s="7">
        <v>66</v>
      </c>
      <c r="AA4" s="7">
        <v>91</v>
      </c>
      <c r="AB4" s="7">
        <v>51</v>
      </c>
      <c r="AC4" s="7">
        <v>58</v>
      </c>
      <c r="AD4" s="7">
        <v>56</v>
      </c>
      <c r="AE4" s="18">
        <v>75</v>
      </c>
      <c r="AF4" s="18">
        <v>74</v>
      </c>
      <c r="AG4" s="18"/>
      <c r="AH4" s="18"/>
      <c r="AI4" s="18">
        <f>SUM(C4:AG4)</f>
        <v>2154</v>
      </c>
      <c r="AJ4" s="16">
        <f>AVERAGE(C4:AG4)</f>
        <v>71.8</v>
      </c>
      <c r="AK4" s="17"/>
    </row>
    <row r="5" spans="1:40" x14ac:dyDescent="0.25">
      <c r="A5" s="13" t="s">
        <v>23</v>
      </c>
      <c r="B5" s="12">
        <f t="shared" ref="B5" si="0">B6+$B7</f>
        <v>128977</v>
      </c>
      <c r="C5" s="12">
        <f t="shared" ref="C5:E5" si="1">C6+$B7</f>
        <v>129066</v>
      </c>
      <c r="D5" s="12">
        <f t="shared" si="1"/>
        <v>129150</v>
      </c>
      <c r="E5" s="12">
        <f t="shared" si="1"/>
        <v>129195</v>
      </c>
      <c r="F5" s="12">
        <f t="shared" ref="F5:I5" si="2">F6+$B7</f>
        <v>129195</v>
      </c>
      <c r="G5" s="12">
        <f t="shared" si="2"/>
        <v>129245</v>
      </c>
      <c r="H5" s="12">
        <f t="shared" si="2"/>
        <v>129339</v>
      </c>
      <c r="I5" s="12">
        <f t="shared" si="2"/>
        <v>129352</v>
      </c>
      <c r="J5" s="12">
        <f t="shared" ref="J5:AF5" si="3">J6+$B7</f>
        <v>129416</v>
      </c>
      <c r="K5" s="12">
        <f t="shared" si="3"/>
        <v>129511</v>
      </c>
      <c r="L5" s="12">
        <f t="shared" si="3"/>
        <v>129581</v>
      </c>
      <c r="M5" s="12">
        <f t="shared" si="3"/>
        <v>129632</v>
      </c>
      <c r="N5" s="12">
        <f t="shared" si="3"/>
        <v>129708</v>
      </c>
      <c r="O5" s="12">
        <f t="shared" si="3"/>
        <v>129768</v>
      </c>
      <c r="P5" s="12">
        <f t="shared" si="3"/>
        <v>129809</v>
      </c>
      <c r="Q5" s="12">
        <f t="shared" si="3"/>
        <v>129923</v>
      </c>
      <c r="R5" s="12">
        <f t="shared" si="3"/>
        <v>129989</v>
      </c>
      <c r="S5" s="12">
        <f t="shared" si="3"/>
        <v>130087</v>
      </c>
      <c r="T5" s="12">
        <f t="shared" si="3"/>
        <v>130193</v>
      </c>
      <c r="U5" s="12">
        <f t="shared" si="3"/>
        <v>130277</v>
      </c>
      <c r="V5" s="12">
        <f t="shared" si="3"/>
        <v>130391</v>
      </c>
      <c r="W5" s="12">
        <f t="shared" si="3"/>
        <v>130471</v>
      </c>
      <c r="X5" s="12">
        <f t="shared" si="3"/>
        <v>130574</v>
      </c>
      <c r="Y5" s="12">
        <f t="shared" si="3"/>
        <v>130660</v>
      </c>
      <c r="Z5" s="12">
        <f t="shared" si="3"/>
        <v>130726</v>
      </c>
      <c r="AA5" s="12">
        <f t="shared" si="3"/>
        <v>130817</v>
      </c>
      <c r="AB5" s="12">
        <f t="shared" si="3"/>
        <v>130868</v>
      </c>
      <c r="AC5" s="12">
        <f t="shared" si="3"/>
        <v>130926</v>
      </c>
      <c r="AD5" s="12">
        <f t="shared" si="3"/>
        <v>130982</v>
      </c>
      <c r="AE5" s="12">
        <f t="shared" si="3"/>
        <v>131057</v>
      </c>
      <c r="AF5" s="12">
        <f t="shared" si="3"/>
        <v>131131</v>
      </c>
      <c r="AG5" s="12"/>
      <c r="AI5" s="12">
        <f>MAX(C5:AG5)-B5</f>
        <v>2154</v>
      </c>
    </row>
    <row r="6" spans="1:40" x14ac:dyDescent="0.25">
      <c r="B6" s="12">
        <v>60615</v>
      </c>
      <c r="C6" s="12">
        <v>60704</v>
      </c>
      <c r="D6" s="12">
        <v>60788</v>
      </c>
      <c r="E6" s="12">
        <v>60833</v>
      </c>
      <c r="F6" s="12">
        <v>60833</v>
      </c>
      <c r="G6" s="12">
        <v>60883</v>
      </c>
      <c r="H6" s="12">
        <v>60977</v>
      </c>
      <c r="I6" s="12">
        <v>60990</v>
      </c>
      <c r="J6" s="12">
        <v>61054</v>
      </c>
      <c r="K6" s="12">
        <v>61149</v>
      </c>
      <c r="L6" s="12">
        <v>61219</v>
      </c>
      <c r="M6" s="12">
        <v>61270</v>
      </c>
      <c r="N6" s="12">
        <v>61346</v>
      </c>
      <c r="O6" s="12">
        <v>61406</v>
      </c>
      <c r="P6" s="12">
        <v>61447</v>
      </c>
      <c r="Q6" s="12">
        <v>61561</v>
      </c>
      <c r="R6" s="12">
        <v>61627</v>
      </c>
      <c r="S6" s="12">
        <v>61725</v>
      </c>
      <c r="T6" s="12">
        <v>61831</v>
      </c>
      <c r="U6" s="12">
        <v>61915</v>
      </c>
      <c r="V6" s="12">
        <v>62029</v>
      </c>
      <c r="W6" s="12">
        <v>62109</v>
      </c>
      <c r="X6" s="12">
        <v>62212</v>
      </c>
      <c r="Y6" s="12">
        <v>62298</v>
      </c>
      <c r="Z6" s="12">
        <v>62364</v>
      </c>
      <c r="AA6" s="12">
        <v>62455</v>
      </c>
      <c r="AB6" s="12">
        <v>62506</v>
      </c>
      <c r="AC6" s="12">
        <v>62564</v>
      </c>
      <c r="AD6" s="12">
        <v>62620</v>
      </c>
      <c r="AE6" s="12">
        <v>62695</v>
      </c>
      <c r="AF6" s="12">
        <v>62769</v>
      </c>
      <c r="AG6" s="12"/>
    </row>
    <row r="7" spans="1:40" x14ac:dyDescent="0.25">
      <c r="B7" s="12">
        <v>68362</v>
      </c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2846" priority="70" stopIfTrue="1" operator="greaterThan">
      <formula>70</formula>
    </cfRule>
    <cfRule type="cellIs" dxfId="2845" priority="71" stopIfTrue="1" operator="between">
      <formula>60</formula>
      <formula>70</formula>
    </cfRule>
    <cfRule type="cellIs" dxfId="2844" priority="72" stopIfTrue="1" operator="between">
      <formula>45</formula>
      <formula>60</formula>
    </cfRule>
  </conditionalFormatting>
  <conditionalFormatting sqref="AD4:AG4 C4:D4 I4 P4:Q4 U4 L4:M4">
    <cfRule type="cellIs" dxfId="2843" priority="73" stopIfTrue="1" operator="greaterThan">
      <formula>100</formula>
    </cfRule>
    <cfRule type="cellIs" dxfId="2842" priority="74" stopIfTrue="1" operator="between">
      <formula>80</formula>
      <formula>100</formula>
    </cfRule>
    <cfRule type="cellIs" dxfId="2841" priority="75" stopIfTrue="1" operator="between">
      <formula>50</formula>
      <formula>80</formula>
    </cfRule>
  </conditionalFormatting>
  <conditionalFormatting sqref="AA4">
    <cfRule type="cellIs" dxfId="2840" priority="64" stopIfTrue="1" operator="greaterThan">
      <formula>100</formula>
    </cfRule>
    <cfRule type="cellIs" dxfId="2839" priority="65" stopIfTrue="1" operator="between">
      <formula>80</formula>
      <formula>100</formula>
    </cfRule>
    <cfRule type="cellIs" dxfId="2838" priority="66" stopIfTrue="1" operator="between">
      <formula>50</formula>
      <formula>80</formula>
    </cfRule>
  </conditionalFormatting>
  <conditionalFormatting sqref="Z4">
    <cfRule type="cellIs" dxfId="2837" priority="61" stopIfTrue="1" operator="greaterThan">
      <formula>100</formula>
    </cfRule>
    <cfRule type="cellIs" dxfId="2836" priority="62" stopIfTrue="1" operator="between">
      <formula>80</formula>
      <formula>100</formula>
    </cfRule>
    <cfRule type="cellIs" dxfId="2835" priority="63" stopIfTrue="1" operator="between">
      <formula>50</formula>
      <formula>80</formula>
    </cfRule>
  </conditionalFormatting>
  <conditionalFormatting sqref="X4">
    <cfRule type="cellIs" dxfId="2834" priority="58" stopIfTrue="1" operator="greaterThan">
      <formula>100</formula>
    </cfRule>
    <cfRule type="cellIs" dxfId="2833" priority="59" stopIfTrue="1" operator="between">
      <formula>80</formula>
      <formula>100</formula>
    </cfRule>
    <cfRule type="cellIs" dxfId="2832" priority="60" stopIfTrue="1" operator="between">
      <formula>50</formula>
      <formula>80</formula>
    </cfRule>
  </conditionalFormatting>
  <conditionalFormatting sqref="W4">
    <cfRule type="cellIs" dxfId="2831" priority="55" stopIfTrue="1" operator="greaterThan">
      <formula>100</formula>
    </cfRule>
    <cfRule type="cellIs" dxfId="2830" priority="56" stopIfTrue="1" operator="between">
      <formula>80</formula>
      <formula>100</formula>
    </cfRule>
    <cfRule type="cellIs" dxfId="2829" priority="57" stopIfTrue="1" operator="between">
      <formula>50</formula>
      <formula>80</formula>
    </cfRule>
  </conditionalFormatting>
  <conditionalFormatting sqref="AB4">
    <cfRule type="cellIs" dxfId="2828" priority="52" stopIfTrue="1" operator="greaterThan">
      <formula>100</formula>
    </cfRule>
    <cfRule type="cellIs" dxfId="2827" priority="53" stopIfTrue="1" operator="between">
      <formula>80</formula>
      <formula>100</formula>
    </cfRule>
    <cfRule type="cellIs" dxfId="2826" priority="54" stopIfTrue="1" operator="between">
      <formula>50</formula>
      <formula>80</formula>
    </cfRule>
  </conditionalFormatting>
  <conditionalFormatting sqref="O4">
    <cfRule type="cellIs" dxfId="2825" priority="49" stopIfTrue="1" operator="greaterThan">
      <formula>100</formula>
    </cfRule>
    <cfRule type="cellIs" dxfId="2824" priority="50" stopIfTrue="1" operator="between">
      <formula>80</formula>
      <formula>100</formula>
    </cfRule>
    <cfRule type="cellIs" dxfId="2823" priority="51" stopIfTrue="1" operator="between">
      <formula>50</formula>
      <formula>80</formula>
    </cfRule>
  </conditionalFormatting>
  <conditionalFormatting sqref="H4">
    <cfRule type="cellIs" dxfId="2822" priority="46" stopIfTrue="1" operator="greaterThan">
      <formula>100</formula>
    </cfRule>
    <cfRule type="cellIs" dxfId="2821" priority="47" stopIfTrue="1" operator="between">
      <formula>80</formula>
      <formula>100</formula>
    </cfRule>
    <cfRule type="cellIs" dxfId="2820" priority="48" stopIfTrue="1" operator="between">
      <formula>50</formula>
      <formula>80</formula>
    </cfRule>
  </conditionalFormatting>
  <conditionalFormatting sqref="V4">
    <cfRule type="cellIs" dxfId="2819" priority="43" stopIfTrue="1" operator="greaterThan">
      <formula>100</formula>
    </cfRule>
    <cfRule type="cellIs" dxfId="2818" priority="44" stopIfTrue="1" operator="between">
      <formula>80</formula>
      <formula>100</formula>
    </cfRule>
    <cfRule type="cellIs" dxfId="2817" priority="45" stopIfTrue="1" operator="between">
      <formula>50</formula>
      <formula>80</formula>
    </cfRule>
  </conditionalFormatting>
  <conditionalFormatting sqref="Y4">
    <cfRule type="cellIs" dxfId="2816" priority="40" stopIfTrue="1" operator="greaterThan">
      <formula>100</formula>
    </cfRule>
    <cfRule type="cellIs" dxfId="2815" priority="41" stopIfTrue="1" operator="between">
      <formula>80</formula>
      <formula>100</formula>
    </cfRule>
    <cfRule type="cellIs" dxfId="2814" priority="42" stopIfTrue="1" operator="between">
      <formula>50</formula>
      <formula>80</formula>
    </cfRule>
  </conditionalFormatting>
  <conditionalFormatting sqref="R4">
    <cfRule type="cellIs" dxfId="2813" priority="37" stopIfTrue="1" operator="greaterThan">
      <formula>100</formula>
    </cfRule>
    <cfRule type="cellIs" dxfId="2812" priority="38" stopIfTrue="1" operator="between">
      <formula>80</formula>
      <formula>100</formula>
    </cfRule>
    <cfRule type="cellIs" dxfId="2811" priority="39" stopIfTrue="1" operator="between">
      <formula>50</formula>
      <formula>80</formula>
    </cfRule>
  </conditionalFormatting>
  <conditionalFormatting sqref="S4">
    <cfRule type="cellIs" dxfId="2810" priority="34" stopIfTrue="1" operator="greaterThan">
      <formula>100</formula>
    </cfRule>
    <cfRule type="cellIs" dxfId="2809" priority="35" stopIfTrue="1" operator="between">
      <formula>80</formula>
      <formula>100</formula>
    </cfRule>
    <cfRule type="cellIs" dxfId="2808" priority="36" stopIfTrue="1" operator="between">
      <formula>50</formula>
      <formula>80</formula>
    </cfRule>
  </conditionalFormatting>
  <conditionalFormatting sqref="AC4">
    <cfRule type="cellIs" dxfId="2807" priority="31" stopIfTrue="1" operator="greaterThan">
      <formula>100</formula>
    </cfRule>
    <cfRule type="cellIs" dxfId="2806" priority="32" stopIfTrue="1" operator="between">
      <formula>80</formula>
      <formula>100</formula>
    </cfRule>
    <cfRule type="cellIs" dxfId="2805" priority="33" stopIfTrue="1" operator="between">
      <formula>50</formula>
      <formula>80</formula>
    </cfRule>
  </conditionalFormatting>
  <conditionalFormatting sqref="E4">
    <cfRule type="cellIs" dxfId="2804" priority="25" stopIfTrue="1" operator="greaterThan">
      <formula>100</formula>
    </cfRule>
    <cfRule type="cellIs" dxfId="2803" priority="26" stopIfTrue="1" operator="between">
      <formula>80</formula>
      <formula>100</formula>
    </cfRule>
    <cfRule type="cellIs" dxfId="2802" priority="27" stopIfTrue="1" operator="between">
      <formula>50</formula>
      <formula>80</formula>
    </cfRule>
  </conditionalFormatting>
  <conditionalFormatting sqref="N4">
    <cfRule type="cellIs" dxfId="2801" priority="19" stopIfTrue="1" operator="greaterThan">
      <formula>100</formula>
    </cfRule>
    <cfRule type="cellIs" dxfId="2800" priority="20" stopIfTrue="1" operator="between">
      <formula>80</formula>
      <formula>100</formula>
    </cfRule>
    <cfRule type="cellIs" dxfId="2799" priority="21" stopIfTrue="1" operator="between">
      <formula>50</formula>
      <formula>80</formula>
    </cfRule>
  </conditionalFormatting>
  <conditionalFormatting sqref="T4">
    <cfRule type="cellIs" dxfId="2798" priority="16" stopIfTrue="1" operator="greaterThan">
      <formula>100</formula>
    </cfRule>
    <cfRule type="cellIs" dxfId="2797" priority="17" stopIfTrue="1" operator="between">
      <formula>80</formula>
      <formula>100</formula>
    </cfRule>
    <cfRule type="cellIs" dxfId="2796" priority="18" stopIfTrue="1" operator="between">
      <formula>50</formula>
      <formula>80</formula>
    </cfRule>
  </conditionalFormatting>
  <conditionalFormatting sqref="B4">
    <cfRule type="cellIs" dxfId="2795" priority="13" stopIfTrue="1" operator="greaterThan">
      <formula>100</formula>
    </cfRule>
    <cfRule type="cellIs" dxfId="2794" priority="14" stopIfTrue="1" operator="between">
      <formula>80</formula>
      <formula>100</formula>
    </cfRule>
    <cfRule type="cellIs" dxfId="2793" priority="15" stopIfTrue="1" operator="between">
      <formula>50</formula>
      <formula>80</formula>
    </cfRule>
  </conditionalFormatting>
  <conditionalFormatting sqref="F4">
    <cfRule type="cellIs" dxfId="2792" priority="10" stopIfTrue="1" operator="greaterThan">
      <formula>100</formula>
    </cfRule>
    <cfRule type="cellIs" dxfId="2791" priority="11" stopIfTrue="1" operator="between">
      <formula>80</formula>
      <formula>100</formula>
    </cfRule>
    <cfRule type="cellIs" dxfId="2790" priority="12" stopIfTrue="1" operator="between">
      <formula>50</formula>
      <formula>80</formula>
    </cfRule>
  </conditionalFormatting>
  <conditionalFormatting sqref="G4">
    <cfRule type="cellIs" dxfId="2789" priority="7" stopIfTrue="1" operator="greaterThan">
      <formula>100</formula>
    </cfRule>
    <cfRule type="cellIs" dxfId="2788" priority="8" stopIfTrue="1" operator="between">
      <formula>80</formula>
      <formula>100</formula>
    </cfRule>
    <cfRule type="cellIs" dxfId="2787" priority="9" stopIfTrue="1" operator="between">
      <formula>50</formula>
      <formula>80</formula>
    </cfRule>
  </conditionalFormatting>
  <conditionalFormatting sqref="J4">
    <cfRule type="cellIs" dxfId="2786" priority="4" stopIfTrue="1" operator="greaterThan">
      <formula>100</formula>
    </cfRule>
    <cfRule type="cellIs" dxfId="2785" priority="5" stopIfTrue="1" operator="between">
      <formula>80</formula>
      <formula>100</formula>
    </cfRule>
    <cfRule type="cellIs" dxfId="2784" priority="6" stopIfTrue="1" operator="between">
      <formula>50</formula>
      <formula>80</formula>
    </cfRule>
  </conditionalFormatting>
  <conditionalFormatting sqref="K4">
    <cfRule type="cellIs" dxfId="2783" priority="1" stopIfTrue="1" operator="greaterThan">
      <formula>100</formula>
    </cfRule>
    <cfRule type="cellIs" dxfId="2782" priority="2" stopIfTrue="1" operator="between">
      <formula>80</formula>
      <formula>100</formula>
    </cfRule>
    <cfRule type="cellIs" dxfId="2781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workbookViewId="0"/>
  </sheetViews>
  <sheetFormatPr baseColWidth="10" defaultRowHeight="13.2" x14ac:dyDescent="0.25"/>
  <cols>
    <col min="1" max="1" width="19.77734375" style="13" customWidth="1"/>
    <col min="2" max="2" width="7" style="13" bestFit="1" customWidth="1"/>
    <col min="3" max="21" width="7" bestFit="1" customWidth="1"/>
    <col min="22" max="22" width="7.5546875" bestFit="1" customWidth="1"/>
    <col min="23" max="33" width="7" bestFit="1" customWidth="1"/>
    <col min="34" max="34" width="2.55468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18.423999999999999</v>
      </c>
      <c r="C3" s="14">
        <v>14.9</v>
      </c>
      <c r="D3" s="14">
        <v>17.709</v>
      </c>
      <c r="E3" s="14">
        <v>18.32</v>
      </c>
      <c r="F3" s="14">
        <v>18.222000000000001</v>
      </c>
      <c r="G3" s="14">
        <v>18.170000000000002</v>
      </c>
      <c r="H3" s="14">
        <v>18.312000000000001</v>
      </c>
      <c r="I3" s="14">
        <v>16.984999999999999</v>
      </c>
      <c r="J3" s="14">
        <v>4.8920000000000003</v>
      </c>
      <c r="K3" s="14">
        <v>18.82</v>
      </c>
      <c r="L3" s="14">
        <v>18.591000000000001</v>
      </c>
      <c r="M3" s="14">
        <v>18.661999999999999</v>
      </c>
      <c r="N3" s="14">
        <v>18.302</v>
      </c>
      <c r="O3" s="14">
        <v>17.061</v>
      </c>
      <c r="P3" s="14">
        <v>18.248999999999999</v>
      </c>
      <c r="Q3" s="14">
        <v>18.123000000000001</v>
      </c>
      <c r="R3" s="14">
        <v>18.114000000000001</v>
      </c>
      <c r="S3" s="14">
        <v>12.141999999999999</v>
      </c>
      <c r="T3" s="14">
        <v>10.848000000000001</v>
      </c>
      <c r="U3" s="14">
        <v>17.327999999999999</v>
      </c>
      <c r="V3" s="14">
        <v>4.5490000000000004</v>
      </c>
      <c r="W3" s="14">
        <v>18.064</v>
      </c>
      <c r="X3" s="14">
        <v>18.006</v>
      </c>
      <c r="Y3" s="14">
        <v>15.012</v>
      </c>
      <c r="Z3" s="14">
        <v>17.03</v>
      </c>
      <c r="AA3" s="14">
        <v>18.128</v>
      </c>
      <c r="AB3" s="14">
        <v>16.888000000000002</v>
      </c>
      <c r="AC3" s="14">
        <v>17.417000000000002</v>
      </c>
      <c r="AD3" s="14">
        <v>6.5049999999999999</v>
      </c>
      <c r="AE3" s="14">
        <v>18.484999999999999</v>
      </c>
      <c r="AF3" s="14">
        <v>18.427</v>
      </c>
      <c r="AG3" s="14">
        <v>15.064</v>
      </c>
      <c r="AH3" s="14"/>
      <c r="AI3" s="14"/>
    </row>
    <row r="4" spans="1:40" s="7" customFormat="1" x14ac:dyDescent="0.25">
      <c r="A4" s="15" t="s">
        <v>17</v>
      </c>
      <c r="B4" s="18">
        <v>74</v>
      </c>
      <c r="C4" s="18">
        <v>120</v>
      </c>
      <c r="D4" s="18">
        <v>47</v>
      </c>
      <c r="E4" s="18">
        <v>60</v>
      </c>
      <c r="F4" s="18">
        <v>42</v>
      </c>
      <c r="G4" s="18">
        <v>45</v>
      </c>
      <c r="H4" s="18">
        <v>95</v>
      </c>
      <c r="I4" s="18">
        <v>104</v>
      </c>
      <c r="J4" s="18">
        <v>22</v>
      </c>
      <c r="K4" s="18">
        <v>69</v>
      </c>
      <c r="L4" s="18">
        <v>81</v>
      </c>
      <c r="M4" s="18">
        <v>50</v>
      </c>
      <c r="N4" s="18">
        <v>73</v>
      </c>
      <c r="O4" s="18">
        <v>61</v>
      </c>
      <c r="P4" s="18">
        <v>128</v>
      </c>
      <c r="Q4" s="18">
        <v>47</v>
      </c>
      <c r="R4" s="18">
        <v>108</v>
      </c>
      <c r="S4" s="18">
        <v>67</v>
      </c>
      <c r="T4" s="18">
        <v>56</v>
      </c>
      <c r="U4" s="18">
        <v>42</v>
      </c>
      <c r="V4" s="18">
        <v>19</v>
      </c>
      <c r="W4" s="7">
        <v>52</v>
      </c>
      <c r="X4" s="7">
        <v>112</v>
      </c>
      <c r="Y4" s="7">
        <v>121</v>
      </c>
      <c r="Z4" s="7">
        <v>106</v>
      </c>
      <c r="AA4" s="7">
        <v>68</v>
      </c>
      <c r="AB4" s="7">
        <v>53</v>
      </c>
      <c r="AC4" s="7">
        <v>71</v>
      </c>
      <c r="AD4" s="7">
        <v>21</v>
      </c>
      <c r="AE4" s="18">
        <v>55</v>
      </c>
      <c r="AF4" s="18">
        <v>121</v>
      </c>
      <c r="AG4" s="18">
        <v>123</v>
      </c>
      <c r="AH4" s="18"/>
      <c r="AI4" s="18">
        <f>SUM(C4:AG4)</f>
        <v>2239</v>
      </c>
      <c r="AJ4" s="16">
        <f>AVERAGE(C4:AG4)</f>
        <v>72.225806451612897</v>
      </c>
      <c r="AK4" s="17"/>
    </row>
    <row r="5" spans="1:40" x14ac:dyDescent="0.25">
      <c r="A5" s="13" t="s">
        <v>23</v>
      </c>
      <c r="B5" s="12">
        <f t="shared" ref="B5" si="0">B6+$B7</f>
        <v>131131</v>
      </c>
      <c r="C5" s="12">
        <f t="shared" ref="C5:E5" si="1">C6+$B7</f>
        <v>131251</v>
      </c>
      <c r="D5" s="12">
        <f t="shared" si="1"/>
        <v>131298</v>
      </c>
      <c r="E5" s="12">
        <f t="shared" si="1"/>
        <v>131358</v>
      </c>
      <c r="F5" s="12">
        <f t="shared" ref="F5:M5" si="2">F6+$B7</f>
        <v>131400</v>
      </c>
      <c r="G5" s="12">
        <f t="shared" si="2"/>
        <v>131445</v>
      </c>
      <c r="H5" s="12">
        <f t="shared" si="2"/>
        <v>131540</v>
      </c>
      <c r="I5" s="12">
        <f t="shared" si="2"/>
        <v>131644</v>
      </c>
      <c r="J5" s="12">
        <f t="shared" si="2"/>
        <v>131666</v>
      </c>
      <c r="K5" s="12">
        <f t="shared" si="2"/>
        <v>131735</v>
      </c>
      <c r="L5" s="12">
        <f t="shared" si="2"/>
        <v>131816</v>
      </c>
      <c r="M5" s="12">
        <f t="shared" si="2"/>
        <v>131866</v>
      </c>
      <c r="N5" s="12">
        <f t="shared" ref="N5:AF5" si="3">N6+$B7</f>
        <v>131939</v>
      </c>
      <c r="O5" s="12">
        <f t="shared" si="3"/>
        <v>132000</v>
      </c>
      <c r="P5" s="12">
        <f t="shared" si="3"/>
        <v>132128</v>
      </c>
      <c r="Q5" s="12">
        <f t="shared" si="3"/>
        <v>132175</v>
      </c>
      <c r="R5" s="12">
        <f t="shared" si="3"/>
        <v>132283</v>
      </c>
      <c r="S5" s="12">
        <f t="shared" si="3"/>
        <v>132350</v>
      </c>
      <c r="T5" s="12">
        <f t="shared" si="3"/>
        <v>132406</v>
      </c>
      <c r="U5" s="12">
        <f t="shared" si="3"/>
        <v>132448</v>
      </c>
      <c r="V5" s="12">
        <f t="shared" si="3"/>
        <v>132467</v>
      </c>
      <c r="W5" s="12">
        <f t="shared" si="3"/>
        <v>132519</v>
      </c>
      <c r="X5" s="12">
        <f t="shared" si="3"/>
        <v>132631</v>
      </c>
      <c r="Y5" s="12">
        <f t="shared" si="3"/>
        <v>132752</v>
      </c>
      <c r="Z5" s="12">
        <f t="shared" si="3"/>
        <v>132858</v>
      </c>
      <c r="AA5" s="12">
        <f t="shared" si="3"/>
        <v>132926</v>
      </c>
      <c r="AB5" s="12">
        <f t="shared" si="3"/>
        <v>132979</v>
      </c>
      <c r="AC5" s="12">
        <f t="shared" si="3"/>
        <v>133050</v>
      </c>
      <c r="AD5" s="12">
        <f t="shared" si="3"/>
        <v>133071</v>
      </c>
      <c r="AE5" s="12">
        <f t="shared" si="3"/>
        <v>133126</v>
      </c>
      <c r="AF5" s="12">
        <f t="shared" si="3"/>
        <v>133247</v>
      </c>
      <c r="AG5" s="12">
        <f t="shared" ref="AG5" si="4">AG6+$B7</f>
        <v>133370</v>
      </c>
      <c r="AI5" s="12">
        <f>MAX(C5:AG5)-B5</f>
        <v>2239</v>
      </c>
    </row>
    <row r="6" spans="1:40" x14ac:dyDescent="0.25">
      <c r="B6" s="12">
        <v>62769</v>
      </c>
      <c r="C6" s="12">
        <v>62889</v>
      </c>
      <c r="D6" s="12">
        <v>62936</v>
      </c>
      <c r="E6" s="12">
        <v>62996</v>
      </c>
      <c r="F6" s="12">
        <v>63038</v>
      </c>
      <c r="G6" s="12">
        <v>63083</v>
      </c>
      <c r="H6" s="12">
        <v>63178</v>
      </c>
      <c r="I6" s="12">
        <v>63282</v>
      </c>
      <c r="J6" s="12">
        <v>63304</v>
      </c>
      <c r="K6" s="12">
        <v>63373</v>
      </c>
      <c r="L6" s="12">
        <v>63454</v>
      </c>
      <c r="M6" s="12">
        <v>63504</v>
      </c>
      <c r="N6" s="12">
        <v>63577</v>
      </c>
      <c r="O6" s="12">
        <v>63638</v>
      </c>
      <c r="P6" s="12">
        <v>63766</v>
      </c>
      <c r="Q6" s="12">
        <v>63813</v>
      </c>
      <c r="R6" s="12">
        <v>63921</v>
      </c>
      <c r="S6" s="12">
        <v>63988</v>
      </c>
      <c r="T6" s="12">
        <v>64044</v>
      </c>
      <c r="U6" s="12">
        <v>64086</v>
      </c>
      <c r="V6" s="12">
        <v>64105</v>
      </c>
      <c r="W6" s="12">
        <v>64157</v>
      </c>
      <c r="X6" s="12">
        <v>64269</v>
      </c>
      <c r="Y6" s="12">
        <v>64390</v>
      </c>
      <c r="Z6" s="12">
        <v>64496</v>
      </c>
      <c r="AA6" s="12">
        <v>64564</v>
      </c>
      <c r="AB6" s="12">
        <v>64617</v>
      </c>
      <c r="AC6" s="12">
        <v>64688</v>
      </c>
      <c r="AD6" s="12">
        <v>64709</v>
      </c>
      <c r="AE6" s="12">
        <v>64764</v>
      </c>
      <c r="AF6" s="12">
        <v>64885</v>
      </c>
      <c r="AG6" s="12">
        <v>65008</v>
      </c>
    </row>
    <row r="7" spans="1:40" x14ac:dyDescent="0.25">
      <c r="B7" s="12">
        <v>68362</v>
      </c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2780" priority="70" stopIfTrue="1" operator="greaterThan">
      <formula>70</formula>
    </cfRule>
    <cfRule type="cellIs" dxfId="2779" priority="71" stopIfTrue="1" operator="between">
      <formula>60</formula>
      <formula>70</formula>
    </cfRule>
    <cfRule type="cellIs" dxfId="2778" priority="72" stopIfTrue="1" operator="between">
      <formula>45</formula>
      <formula>60</formula>
    </cfRule>
  </conditionalFormatting>
  <conditionalFormatting sqref="AD4:AG4 C4:D4 I4 P4:Q4 U4 L4:M4">
    <cfRule type="cellIs" dxfId="2777" priority="73" stopIfTrue="1" operator="greaterThan">
      <formula>100</formula>
    </cfRule>
    <cfRule type="cellIs" dxfId="2776" priority="74" stopIfTrue="1" operator="between">
      <formula>80</formula>
      <formula>100</formula>
    </cfRule>
    <cfRule type="cellIs" dxfId="2775" priority="75" stopIfTrue="1" operator="between">
      <formula>50</formula>
      <formula>80</formula>
    </cfRule>
  </conditionalFormatting>
  <conditionalFormatting sqref="AA4">
    <cfRule type="cellIs" dxfId="2774" priority="67" stopIfTrue="1" operator="greaterThan">
      <formula>100</formula>
    </cfRule>
    <cfRule type="cellIs" dxfId="2773" priority="68" stopIfTrue="1" operator="between">
      <formula>80</formula>
      <formula>100</formula>
    </cfRule>
    <cfRule type="cellIs" dxfId="2772" priority="69" stopIfTrue="1" operator="between">
      <formula>50</formula>
      <formula>80</formula>
    </cfRule>
  </conditionalFormatting>
  <conditionalFormatting sqref="Z4">
    <cfRule type="cellIs" dxfId="2771" priority="64" stopIfTrue="1" operator="greaterThan">
      <formula>100</formula>
    </cfRule>
    <cfRule type="cellIs" dxfId="2770" priority="65" stopIfTrue="1" operator="between">
      <formula>80</formula>
      <formula>100</formula>
    </cfRule>
    <cfRule type="cellIs" dxfId="2769" priority="66" stopIfTrue="1" operator="between">
      <formula>50</formula>
      <formula>80</formula>
    </cfRule>
  </conditionalFormatting>
  <conditionalFormatting sqref="X4">
    <cfRule type="cellIs" dxfId="2768" priority="61" stopIfTrue="1" operator="greaterThan">
      <formula>100</formula>
    </cfRule>
    <cfRule type="cellIs" dxfId="2767" priority="62" stopIfTrue="1" operator="between">
      <formula>80</formula>
      <formula>100</formula>
    </cfRule>
    <cfRule type="cellIs" dxfId="2766" priority="63" stopIfTrue="1" operator="between">
      <formula>50</formula>
      <formula>80</formula>
    </cfRule>
  </conditionalFormatting>
  <conditionalFormatting sqref="W4">
    <cfRule type="cellIs" dxfId="2765" priority="58" stopIfTrue="1" operator="greaterThan">
      <formula>100</formula>
    </cfRule>
    <cfRule type="cellIs" dxfId="2764" priority="59" stopIfTrue="1" operator="between">
      <formula>80</formula>
      <formula>100</formula>
    </cfRule>
    <cfRule type="cellIs" dxfId="2763" priority="60" stopIfTrue="1" operator="between">
      <formula>50</formula>
      <formula>80</formula>
    </cfRule>
  </conditionalFormatting>
  <conditionalFormatting sqref="AB4">
    <cfRule type="cellIs" dxfId="2762" priority="55" stopIfTrue="1" operator="greaterThan">
      <formula>100</formula>
    </cfRule>
    <cfRule type="cellIs" dxfId="2761" priority="56" stopIfTrue="1" operator="between">
      <formula>80</formula>
      <formula>100</formula>
    </cfRule>
    <cfRule type="cellIs" dxfId="2760" priority="57" stopIfTrue="1" operator="between">
      <formula>50</formula>
      <formula>80</formula>
    </cfRule>
  </conditionalFormatting>
  <conditionalFormatting sqref="O4">
    <cfRule type="cellIs" dxfId="2759" priority="52" stopIfTrue="1" operator="greaterThan">
      <formula>100</formula>
    </cfRule>
    <cfRule type="cellIs" dxfId="2758" priority="53" stopIfTrue="1" operator="between">
      <formula>80</formula>
      <formula>100</formula>
    </cfRule>
    <cfRule type="cellIs" dxfId="2757" priority="54" stopIfTrue="1" operator="between">
      <formula>50</formula>
      <formula>80</formula>
    </cfRule>
  </conditionalFormatting>
  <conditionalFormatting sqref="H4">
    <cfRule type="cellIs" dxfId="2756" priority="49" stopIfTrue="1" operator="greaterThan">
      <formula>100</formula>
    </cfRule>
    <cfRule type="cellIs" dxfId="2755" priority="50" stopIfTrue="1" operator="between">
      <formula>80</formula>
      <formula>100</formula>
    </cfRule>
    <cfRule type="cellIs" dxfId="2754" priority="51" stopIfTrue="1" operator="between">
      <formula>50</formula>
      <formula>80</formula>
    </cfRule>
  </conditionalFormatting>
  <conditionalFormatting sqref="V4">
    <cfRule type="cellIs" dxfId="2753" priority="46" stopIfTrue="1" operator="greaterThan">
      <formula>100</formula>
    </cfRule>
    <cfRule type="cellIs" dxfId="2752" priority="47" stopIfTrue="1" operator="between">
      <formula>80</formula>
      <formula>100</formula>
    </cfRule>
    <cfRule type="cellIs" dxfId="2751" priority="48" stopIfTrue="1" operator="between">
      <formula>50</formula>
      <formula>80</formula>
    </cfRule>
  </conditionalFormatting>
  <conditionalFormatting sqref="Y4">
    <cfRule type="cellIs" dxfId="2750" priority="43" stopIfTrue="1" operator="greaterThan">
      <formula>100</formula>
    </cfRule>
    <cfRule type="cellIs" dxfId="2749" priority="44" stopIfTrue="1" operator="between">
      <formula>80</formula>
      <formula>100</formula>
    </cfRule>
    <cfRule type="cellIs" dxfId="2748" priority="45" stopIfTrue="1" operator="between">
      <formula>50</formula>
      <formula>80</formula>
    </cfRule>
  </conditionalFormatting>
  <conditionalFormatting sqref="R4">
    <cfRule type="cellIs" dxfId="2747" priority="40" stopIfTrue="1" operator="greaterThan">
      <formula>100</formula>
    </cfRule>
    <cfRule type="cellIs" dxfId="2746" priority="41" stopIfTrue="1" operator="between">
      <formula>80</formula>
      <formula>100</formula>
    </cfRule>
    <cfRule type="cellIs" dxfId="2745" priority="42" stopIfTrue="1" operator="between">
      <formula>50</formula>
      <formula>80</formula>
    </cfRule>
  </conditionalFormatting>
  <conditionalFormatting sqref="S4">
    <cfRule type="cellIs" dxfId="2744" priority="37" stopIfTrue="1" operator="greaterThan">
      <formula>100</formula>
    </cfRule>
    <cfRule type="cellIs" dxfId="2743" priority="38" stopIfTrue="1" operator="between">
      <formula>80</formula>
      <formula>100</formula>
    </cfRule>
    <cfRule type="cellIs" dxfId="2742" priority="39" stopIfTrue="1" operator="between">
      <formula>50</formula>
      <formula>80</formula>
    </cfRule>
  </conditionalFormatting>
  <conditionalFormatting sqref="AC4">
    <cfRule type="cellIs" dxfId="2741" priority="34" stopIfTrue="1" operator="greaterThan">
      <formula>100</formula>
    </cfRule>
    <cfRule type="cellIs" dxfId="2740" priority="35" stopIfTrue="1" operator="between">
      <formula>80</formula>
      <formula>100</formula>
    </cfRule>
    <cfRule type="cellIs" dxfId="2739" priority="36" stopIfTrue="1" operator="between">
      <formula>50</formula>
      <formula>80</formula>
    </cfRule>
  </conditionalFormatting>
  <conditionalFormatting sqref="E4">
    <cfRule type="cellIs" dxfId="2738" priority="31" stopIfTrue="1" operator="greaterThan">
      <formula>100</formula>
    </cfRule>
    <cfRule type="cellIs" dxfId="2737" priority="32" stopIfTrue="1" operator="between">
      <formula>80</formula>
      <formula>100</formula>
    </cfRule>
    <cfRule type="cellIs" dxfId="2736" priority="33" stopIfTrue="1" operator="between">
      <formula>50</formula>
      <formula>80</formula>
    </cfRule>
  </conditionalFormatting>
  <conditionalFormatting sqref="T4">
    <cfRule type="cellIs" dxfId="2735" priority="25" stopIfTrue="1" operator="greaterThan">
      <formula>100</formula>
    </cfRule>
    <cfRule type="cellIs" dxfId="2734" priority="26" stopIfTrue="1" operator="between">
      <formula>80</formula>
      <formula>100</formula>
    </cfRule>
    <cfRule type="cellIs" dxfId="2733" priority="27" stopIfTrue="1" operator="between">
      <formula>50</formula>
      <formula>80</formula>
    </cfRule>
  </conditionalFormatting>
  <conditionalFormatting sqref="G4">
    <cfRule type="cellIs" dxfId="2732" priority="16" stopIfTrue="1" operator="greaterThan">
      <formula>100</formula>
    </cfRule>
    <cfRule type="cellIs" dxfId="2731" priority="17" stopIfTrue="1" operator="between">
      <formula>80</formula>
      <formula>100</formula>
    </cfRule>
    <cfRule type="cellIs" dxfId="2730" priority="18" stopIfTrue="1" operator="between">
      <formula>50</formula>
      <formula>80</formula>
    </cfRule>
  </conditionalFormatting>
  <conditionalFormatting sqref="J4">
    <cfRule type="cellIs" dxfId="2729" priority="13" stopIfTrue="1" operator="greaterThan">
      <formula>100</formula>
    </cfRule>
    <cfRule type="cellIs" dxfId="2728" priority="14" stopIfTrue="1" operator="between">
      <formula>80</formula>
      <formula>100</formula>
    </cfRule>
    <cfRule type="cellIs" dxfId="2727" priority="15" stopIfTrue="1" operator="between">
      <formula>50</formula>
      <formula>80</formula>
    </cfRule>
  </conditionalFormatting>
  <conditionalFormatting sqref="K4">
    <cfRule type="cellIs" dxfId="2726" priority="10" stopIfTrue="1" operator="greaterThan">
      <formula>100</formula>
    </cfRule>
    <cfRule type="cellIs" dxfId="2725" priority="11" stopIfTrue="1" operator="between">
      <formula>80</formula>
      <formula>100</formula>
    </cfRule>
    <cfRule type="cellIs" dxfId="2724" priority="12" stopIfTrue="1" operator="between">
      <formula>50</formula>
      <formula>80</formula>
    </cfRule>
  </conditionalFormatting>
  <conditionalFormatting sqref="B4">
    <cfRule type="cellIs" dxfId="2723" priority="7" stopIfTrue="1" operator="greaterThan">
      <formula>100</formula>
    </cfRule>
    <cfRule type="cellIs" dxfId="2722" priority="8" stopIfTrue="1" operator="between">
      <formula>80</formula>
      <formula>100</formula>
    </cfRule>
    <cfRule type="cellIs" dxfId="2721" priority="9" stopIfTrue="1" operator="between">
      <formula>50</formula>
      <formula>80</formula>
    </cfRule>
  </conditionalFormatting>
  <conditionalFormatting sqref="F4">
    <cfRule type="cellIs" dxfId="2720" priority="4" stopIfTrue="1" operator="greaterThan">
      <formula>100</formula>
    </cfRule>
    <cfRule type="cellIs" dxfId="2719" priority="5" stopIfTrue="1" operator="between">
      <formula>80</formula>
      <formula>100</formula>
    </cfRule>
    <cfRule type="cellIs" dxfId="2718" priority="6" stopIfTrue="1" operator="between">
      <formula>50</formula>
      <formula>80</formula>
    </cfRule>
  </conditionalFormatting>
  <conditionalFormatting sqref="N4">
    <cfRule type="cellIs" dxfId="2717" priority="1" stopIfTrue="1" operator="greaterThan">
      <formula>100</formula>
    </cfRule>
    <cfRule type="cellIs" dxfId="2716" priority="2" stopIfTrue="1" operator="between">
      <formula>80</formula>
      <formula>100</formula>
    </cfRule>
    <cfRule type="cellIs" dxfId="2715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workbookViewId="0"/>
  </sheetViews>
  <sheetFormatPr baseColWidth="10" defaultRowHeight="13.2" x14ac:dyDescent="0.25"/>
  <cols>
    <col min="1" max="1" width="19.77734375" style="13" customWidth="1"/>
    <col min="2" max="2" width="7" style="13" bestFit="1" customWidth="1"/>
    <col min="3" max="21" width="7" bestFit="1" customWidth="1"/>
    <col min="22" max="22" width="7.5546875" bestFit="1" customWidth="1"/>
    <col min="23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15.064</v>
      </c>
      <c r="C3" s="14">
        <v>14.473000000000001</v>
      </c>
      <c r="D3" s="14">
        <v>14.161</v>
      </c>
      <c r="E3" s="14">
        <v>15.148</v>
      </c>
      <c r="F3" s="14">
        <v>13.721</v>
      </c>
      <c r="G3" s="14">
        <v>17.199000000000002</v>
      </c>
      <c r="H3" s="14">
        <v>6.7249999999999996</v>
      </c>
      <c r="I3" s="14">
        <v>16.224</v>
      </c>
      <c r="J3" s="14">
        <v>15.138</v>
      </c>
      <c r="K3" s="14">
        <v>7.8120000000000003</v>
      </c>
      <c r="L3" s="14">
        <v>16.192</v>
      </c>
      <c r="M3" s="14">
        <v>18.283999999999999</v>
      </c>
      <c r="N3" s="14">
        <v>18.274000000000001</v>
      </c>
      <c r="O3" s="14">
        <v>14.75</v>
      </c>
      <c r="P3" s="14">
        <v>15.574999999999999</v>
      </c>
      <c r="Q3" s="14">
        <v>18.111000000000001</v>
      </c>
      <c r="R3" s="14">
        <v>18.286999999999999</v>
      </c>
      <c r="S3" s="14">
        <v>12.675000000000001</v>
      </c>
      <c r="T3" s="14">
        <v>15.476000000000001</v>
      </c>
      <c r="U3" s="14">
        <v>17.024999999999999</v>
      </c>
      <c r="V3" s="14">
        <v>18.327000000000002</v>
      </c>
      <c r="W3" s="14">
        <v>18.248000000000001</v>
      </c>
      <c r="X3" s="14">
        <v>11.721</v>
      </c>
      <c r="Y3" s="14">
        <v>14.314</v>
      </c>
      <c r="Z3" s="14">
        <v>14.439</v>
      </c>
      <c r="AA3" s="14">
        <v>13.391999999999999</v>
      </c>
      <c r="AB3" s="14">
        <v>13.167</v>
      </c>
      <c r="AC3" s="14">
        <v>13.374000000000001</v>
      </c>
      <c r="AD3" s="14">
        <v>13.742000000000001</v>
      </c>
      <c r="AE3" s="14">
        <v>13.802</v>
      </c>
      <c r="AF3" s="14">
        <v>13.624000000000001</v>
      </c>
      <c r="AG3" s="14"/>
      <c r="AH3" s="14"/>
      <c r="AI3" s="14"/>
    </row>
    <row r="4" spans="1:40" s="7" customFormat="1" x14ac:dyDescent="0.25">
      <c r="A4" s="15" t="s">
        <v>17</v>
      </c>
      <c r="B4" s="18">
        <v>123</v>
      </c>
      <c r="C4" s="18">
        <v>109</v>
      </c>
      <c r="D4" s="18">
        <v>116</v>
      </c>
      <c r="E4" s="18">
        <v>80</v>
      </c>
      <c r="F4" s="18">
        <v>111</v>
      </c>
      <c r="G4" s="18">
        <v>95</v>
      </c>
      <c r="H4" s="18">
        <v>23</v>
      </c>
      <c r="I4" s="18">
        <v>95</v>
      </c>
      <c r="J4" s="18">
        <v>124</v>
      </c>
      <c r="K4" s="18">
        <v>23</v>
      </c>
      <c r="L4" s="18">
        <v>39</v>
      </c>
      <c r="M4" s="18">
        <v>50</v>
      </c>
      <c r="N4" s="18">
        <v>72</v>
      </c>
      <c r="O4" s="18">
        <v>123</v>
      </c>
      <c r="P4" s="18">
        <v>85</v>
      </c>
      <c r="Q4" s="18">
        <v>76</v>
      </c>
      <c r="R4" s="18">
        <v>107</v>
      </c>
      <c r="S4" s="18">
        <v>58</v>
      </c>
      <c r="T4" s="18">
        <v>90</v>
      </c>
      <c r="U4" s="18">
        <v>114</v>
      </c>
      <c r="V4" s="18">
        <v>78</v>
      </c>
      <c r="W4" s="7">
        <v>56</v>
      </c>
      <c r="X4" s="7">
        <v>75</v>
      </c>
      <c r="Y4" s="7">
        <v>116</v>
      </c>
      <c r="Z4" s="7">
        <v>112</v>
      </c>
      <c r="AA4" s="7">
        <v>110</v>
      </c>
      <c r="AB4" s="7">
        <v>109</v>
      </c>
      <c r="AC4" s="7">
        <v>112</v>
      </c>
      <c r="AD4" s="7">
        <v>114</v>
      </c>
      <c r="AE4" s="18">
        <v>115</v>
      </c>
      <c r="AF4" s="18">
        <v>112</v>
      </c>
      <c r="AG4" s="18"/>
      <c r="AH4" s="18"/>
      <c r="AI4" s="18">
        <f>SUM(C4:AG4)</f>
        <v>2699</v>
      </c>
      <c r="AJ4" s="16">
        <f>AVERAGE(C4:AG4)</f>
        <v>89.966666666666669</v>
      </c>
      <c r="AK4" s="17"/>
    </row>
    <row r="5" spans="1:40" x14ac:dyDescent="0.25">
      <c r="A5" s="13" t="s">
        <v>23</v>
      </c>
      <c r="B5" s="12">
        <f t="shared" ref="B5" si="0">B6+$B7</f>
        <v>133370</v>
      </c>
      <c r="C5" s="12">
        <f t="shared" ref="C5:F5" si="1">C6+$B7</f>
        <v>133479</v>
      </c>
      <c r="D5" s="12">
        <f t="shared" si="1"/>
        <v>133595</v>
      </c>
      <c r="E5" s="12">
        <f t="shared" si="1"/>
        <v>133675</v>
      </c>
      <c r="F5" s="12">
        <f t="shared" si="1"/>
        <v>133786</v>
      </c>
      <c r="G5" s="12">
        <f t="shared" ref="G5:I5" si="2">G6+$B7</f>
        <v>133881</v>
      </c>
      <c r="H5" s="12">
        <f t="shared" si="2"/>
        <v>133904</v>
      </c>
      <c r="I5" s="12">
        <f t="shared" si="2"/>
        <v>133999</v>
      </c>
      <c r="J5" s="12">
        <f t="shared" ref="J5:X5" si="3">J6+$B7</f>
        <v>134123</v>
      </c>
      <c r="K5" s="12">
        <f t="shared" si="3"/>
        <v>134146</v>
      </c>
      <c r="L5" s="12">
        <f t="shared" si="3"/>
        <v>134185</v>
      </c>
      <c r="M5" s="12">
        <f t="shared" si="3"/>
        <v>134235</v>
      </c>
      <c r="N5" s="12">
        <f t="shared" si="3"/>
        <v>134307</v>
      </c>
      <c r="O5" s="12">
        <f t="shared" si="3"/>
        <v>134430</v>
      </c>
      <c r="P5" s="12">
        <f t="shared" si="3"/>
        <v>134515</v>
      </c>
      <c r="Q5" s="12">
        <f t="shared" si="3"/>
        <v>134591</v>
      </c>
      <c r="R5" s="12">
        <f t="shared" si="3"/>
        <v>134698</v>
      </c>
      <c r="S5" s="12">
        <f t="shared" si="3"/>
        <v>134756</v>
      </c>
      <c r="T5" s="12">
        <f t="shared" si="3"/>
        <v>134846</v>
      </c>
      <c r="U5" s="12">
        <f t="shared" si="3"/>
        <v>134960</v>
      </c>
      <c r="V5" s="12">
        <f t="shared" si="3"/>
        <v>135038</v>
      </c>
      <c r="W5" s="12">
        <f t="shared" si="3"/>
        <v>135094</v>
      </c>
      <c r="X5" s="12">
        <f t="shared" si="3"/>
        <v>135169</v>
      </c>
      <c r="Y5" s="12">
        <f t="shared" ref="Y5:AF5" si="4">Y6+$B7</f>
        <v>135285</v>
      </c>
      <c r="Z5" s="12">
        <f t="shared" si="4"/>
        <v>135397</v>
      </c>
      <c r="AA5" s="12">
        <f t="shared" si="4"/>
        <v>135507</v>
      </c>
      <c r="AB5" s="12">
        <f t="shared" si="4"/>
        <v>135616</v>
      </c>
      <c r="AC5" s="12">
        <f t="shared" si="4"/>
        <v>135728</v>
      </c>
      <c r="AD5" s="12">
        <f t="shared" si="4"/>
        <v>135842</v>
      </c>
      <c r="AE5" s="12">
        <f t="shared" si="4"/>
        <v>135957</v>
      </c>
      <c r="AF5" s="12">
        <f t="shared" si="4"/>
        <v>136069</v>
      </c>
      <c r="AG5" s="12"/>
      <c r="AI5" s="12">
        <f>MAX(C5:AG5)-B5</f>
        <v>2699</v>
      </c>
    </row>
    <row r="6" spans="1:40" x14ac:dyDescent="0.25">
      <c r="B6" s="12">
        <v>65008</v>
      </c>
      <c r="C6" s="12">
        <v>65117</v>
      </c>
      <c r="D6" s="12">
        <v>65233</v>
      </c>
      <c r="E6" s="12">
        <v>65313</v>
      </c>
      <c r="F6" s="12">
        <v>65424</v>
      </c>
      <c r="G6" s="12">
        <v>65519</v>
      </c>
      <c r="H6" s="12">
        <v>65542</v>
      </c>
      <c r="I6" s="12">
        <v>65637</v>
      </c>
      <c r="J6" s="12">
        <v>65761</v>
      </c>
      <c r="K6" s="12">
        <v>65784</v>
      </c>
      <c r="L6" s="12">
        <v>65823</v>
      </c>
      <c r="M6" s="12">
        <v>65873</v>
      </c>
      <c r="N6" s="12">
        <v>65945</v>
      </c>
      <c r="O6" s="12">
        <v>66068</v>
      </c>
      <c r="P6" s="12">
        <v>66153</v>
      </c>
      <c r="Q6" s="12">
        <v>66229</v>
      </c>
      <c r="R6" s="12">
        <v>66336</v>
      </c>
      <c r="S6" s="12">
        <v>66394</v>
      </c>
      <c r="T6" s="12">
        <v>66484</v>
      </c>
      <c r="U6" s="12">
        <v>66598</v>
      </c>
      <c r="V6" s="12">
        <v>66676</v>
      </c>
      <c r="W6" s="12">
        <v>66732</v>
      </c>
      <c r="X6" s="12">
        <v>66807</v>
      </c>
      <c r="Y6" s="12">
        <v>66923</v>
      </c>
      <c r="Z6" s="12">
        <v>67035</v>
      </c>
      <c r="AA6" s="12">
        <v>67145</v>
      </c>
      <c r="AB6" s="12">
        <v>67254</v>
      </c>
      <c r="AC6" s="12">
        <v>67366</v>
      </c>
      <c r="AD6" s="12">
        <v>67480</v>
      </c>
      <c r="AE6" s="12">
        <v>67595</v>
      </c>
      <c r="AF6" s="12">
        <v>67707</v>
      </c>
      <c r="AG6" s="12"/>
    </row>
    <row r="7" spans="1:40" x14ac:dyDescent="0.25">
      <c r="B7" s="12">
        <v>68362</v>
      </c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2714" priority="70" stopIfTrue="1" operator="greaterThan">
      <formula>70</formula>
    </cfRule>
    <cfRule type="cellIs" dxfId="2713" priority="71" stopIfTrue="1" operator="between">
      <formula>60</formula>
      <formula>70</formula>
    </cfRule>
    <cfRule type="cellIs" dxfId="2712" priority="72" stopIfTrue="1" operator="between">
      <formula>45</formula>
      <formula>60</formula>
    </cfRule>
  </conditionalFormatting>
  <conditionalFormatting sqref="AD4:AG4 C4:D4 I4 P4:Q4 U4 L4:M4">
    <cfRule type="cellIs" dxfId="2711" priority="73" stopIfTrue="1" operator="greaterThan">
      <formula>100</formula>
    </cfRule>
    <cfRule type="cellIs" dxfId="2710" priority="74" stopIfTrue="1" operator="between">
      <formula>80</formula>
      <formula>100</formula>
    </cfRule>
    <cfRule type="cellIs" dxfId="2709" priority="75" stopIfTrue="1" operator="between">
      <formula>50</formula>
      <formula>80</formula>
    </cfRule>
  </conditionalFormatting>
  <conditionalFormatting sqref="AA4">
    <cfRule type="cellIs" dxfId="2708" priority="67" stopIfTrue="1" operator="greaterThan">
      <formula>100</formula>
    </cfRule>
    <cfRule type="cellIs" dxfId="2707" priority="68" stopIfTrue="1" operator="between">
      <formula>80</formula>
      <formula>100</formula>
    </cfRule>
    <cfRule type="cellIs" dxfId="2706" priority="69" stopIfTrue="1" operator="between">
      <formula>50</formula>
      <formula>80</formula>
    </cfRule>
  </conditionalFormatting>
  <conditionalFormatting sqref="Z4">
    <cfRule type="cellIs" dxfId="2705" priority="64" stopIfTrue="1" operator="greaterThan">
      <formula>100</formula>
    </cfRule>
    <cfRule type="cellIs" dxfId="2704" priority="65" stopIfTrue="1" operator="between">
      <formula>80</formula>
      <formula>100</formula>
    </cfRule>
    <cfRule type="cellIs" dxfId="2703" priority="66" stopIfTrue="1" operator="between">
      <formula>50</formula>
      <formula>80</formula>
    </cfRule>
  </conditionalFormatting>
  <conditionalFormatting sqref="X4">
    <cfRule type="cellIs" dxfId="2702" priority="61" stopIfTrue="1" operator="greaterThan">
      <formula>100</formula>
    </cfRule>
    <cfRule type="cellIs" dxfId="2701" priority="62" stopIfTrue="1" operator="between">
      <formula>80</formula>
      <formula>100</formula>
    </cfRule>
    <cfRule type="cellIs" dxfId="2700" priority="63" stopIfTrue="1" operator="between">
      <formula>50</formula>
      <formula>80</formula>
    </cfRule>
  </conditionalFormatting>
  <conditionalFormatting sqref="W4">
    <cfRule type="cellIs" dxfId="2699" priority="58" stopIfTrue="1" operator="greaterThan">
      <formula>100</formula>
    </cfRule>
    <cfRule type="cellIs" dxfId="2698" priority="59" stopIfTrue="1" operator="between">
      <formula>80</formula>
      <formula>100</formula>
    </cfRule>
    <cfRule type="cellIs" dxfId="2697" priority="60" stopIfTrue="1" operator="between">
      <formula>50</formula>
      <formula>80</formula>
    </cfRule>
  </conditionalFormatting>
  <conditionalFormatting sqref="AB4">
    <cfRule type="cellIs" dxfId="2696" priority="55" stopIfTrue="1" operator="greaterThan">
      <formula>100</formula>
    </cfRule>
    <cfRule type="cellIs" dxfId="2695" priority="56" stopIfTrue="1" operator="between">
      <formula>80</formula>
      <formula>100</formula>
    </cfRule>
    <cfRule type="cellIs" dxfId="2694" priority="57" stopIfTrue="1" operator="between">
      <formula>50</formula>
      <formula>80</formula>
    </cfRule>
  </conditionalFormatting>
  <conditionalFormatting sqref="O4">
    <cfRule type="cellIs" dxfId="2693" priority="52" stopIfTrue="1" operator="greaterThan">
      <formula>100</formula>
    </cfRule>
    <cfRule type="cellIs" dxfId="2692" priority="53" stopIfTrue="1" operator="between">
      <formula>80</formula>
      <formula>100</formula>
    </cfRule>
    <cfRule type="cellIs" dxfId="2691" priority="54" stopIfTrue="1" operator="between">
      <formula>50</formula>
      <formula>80</formula>
    </cfRule>
  </conditionalFormatting>
  <conditionalFormatting sqref="H4">
    <cfRule type="cellIs" dxfId="2690" priority="49" stopIfTrue="1" operator="greaterThan">
      <formula>100</formula>
    </cfRule>
    <cfRule type="cellIs" dxfId="2689" priority="50" stopIfTrue="1" operator="between">
      <formula>80</formula>
      <formula>100</formula>
    </cfRule>
    <cfRule type="cellIs" dxfId="2688" priority="51" stopIfTrue="1" operator="between">
      <formula>50</formula>
      <formula>80</formula>
    </cfRule>
  </conditionalFormatting>
  <conditionalFormatting sqref="V4">
    <cfRule type="cellIs" dxfId="2687" priority="46" stopIfTrue="1" operator="greaterThan">
      <formula>100</formula>
    </cfRule>
    <cfRule type="cellIs" dxfId="2686" priority="47" stopIfTrue="1" operator="between">
      <formula>80</formula>
      <formula>100</formula>
    </cfRule>
    <cfRule type="cellIs" dxfId="2685" priority="48" stopIfTrue="1" operator="between">
      <formula>50</formula>
      <formula>80</formula>
    </cfRule>
  </conditionalFormatting>
  <conditionalFormatting sqref="Y4">
    <cfRule type="cellIs" dxfId="2684" priority="43" stopIfTrue="1" operator="greaterThan">
      <formula>100</formula>
    </cfRule>
    <cfRule type="cellIs" dxfId="2683" priority="44" stopIfTrue="1" operator="between">
      <formula>80</formula>
      <formula>100</formula>
    </cfRule>
    <cfRule type="cellIs" dxfId="2682" priority="45" stopIfTrue="1" operator="between">
      <formula>50</formula>
      <formula>80</formula>
    </cfRule>
  </conditionalFormatting>
  <conditionalFormatting sqref="R4">
    <cfRule type="cellIs" dxfId="2681" priority="40" stopIfTrue="1" operator="greaterThan">
      <formula>100</formula>
    </cfRule>
    <cfRule type="cellIs" dxfId="2680" priority="41" stopIfTrue="1" operator="between">
      <formula>80</formula>
      <formula>100</formula>
    </cfRule>
    <cfRule type="cellIs" dxfId="2679" priority="42" stopIfTrue="1" operator="between">
      <formula>50</formula>
      <formula>80</formula>
    </cfRule>
  </conditionalFormatting>
  <conditionalFormatting sqref="S4">
    <cfRule type="cellIs" dxfId="2678" priority="37" stopIfTrue="1" operator="greaterThan">
      <formula>100</formula>
    </cfRule>
    <cfRule type="cellIs" dxfId="2677" priority="38" stopIfTrue="1" operator="between">
      <formula>80</formula>
      <formula>100</formula>
    </cfRule>
    <cfRule type="cellIs" dxfId="2676" priority="39" stopIfTrue="1" operator="between">
      <formula>50</formula>
      <formula>80</formula>
    </cfRule>
  </conditionalFormatting>
  <conditionalFormatting sqref="AC4">
    <cfRule type="cellIs" dxfId="2675" priority="34" stopIfTrue="1" operator="greaterThan">
      <formula>100</formula>
    </cfRule>
    <cfRule type="cellIs" dxfId="2674" priority="35" stopIfTrue="1" operator="between">
      <formula>80</formula>
      <formula>100</formula>
    </cfRule>
    <cfRule type="cellIs" dxfId="2673" priority="36" stopIfTrue="1" operator="between">
      <formula>50</formula>
      <formula>80</formula>
    </cfRule>
  </conditionalFormatting>
  <conditionalFormatting sqref="E4">
    <cfRule type="cellIs" dxfId="2672" priority="31" stopIfTrue="1" operator="greaterThan">
      <formula>100</formula>
    </cfRule>
    <cfRule type="cellIs" dxfId="2671" priority="32" stopIfTrue="1" operator="between">
      <formula>80</formula>
      <formula>100</formula>
    </cfRule>
    <cfRule type="cellIs" dxfId="2670" priority="33" stopIfTrue="1" operator="between">
      <formula>50</formula>
      <formula>80</formula>
    </cfRule>
  </conditionalFormatting>
  <conditionalFormatting sqref="T4">
    <cfRule type="cellIs" dxfId="2669" priority="28" stopIfTrue="1" operator="greaterThan">
      <formula>100</formula>
    </cfRule>
    <cfRule type="cellIs" dxfId="2668" priority="29" stopIfTrue="1" operator="between">
      <formula>80</formula>
      <formula>100</formula>
    </cfRule>
    <cfRule type="cellIs" dxfId="2667" priority="30" stopIfTrue="1" operator="between">
      <formula>50</formula>
      <formula>80</formula>
    </cfRule>
  </conditionalFormatting>
  <conditionalFormatting sqref="K4">
    <cfRule type="cellIs" dxfId="2666" priority="19" stopIfTrue="1" operator="greaterThan">
      <formula>100</formula>
    </cfRule>
    <cfRule type="cellIs" dxfId="2665" priority="20" stopIfTrue="1" operator="between">
      <formula>80</formula>
      <formula>100</formula>
    </cfRule>
    <cfRule type="cellIs" dxfId="2664" priority="21" stopIfTrue="1" operator="between">
      <formula>50</formula>
      <formula>80</formula>
    </cfRule>
  </conditionalFormatting>
  <conditionalFormatting sqref="F4">
    <cfRule type="cellIs" dxfId="2663" priority="13" stopIfTrue="1" operator="greaterThan">
      <formula>100</formula>
    </cfRule>
    <cfRule type="cellIs" dxfId="2662" priority="14" stopIfTrue="1" operator="between">
      <formula>80</formula>
      <formula>100</formula>
    </cfRule>
    <cfRule type="cellIs" dxfId="2661" priority="15" stopIfTrue="1" operator="between">
      <formula>50</formula>
      <formula>80</formula>
    </cfRule>
  </conditionalFormatting>
  <conditionalFormatting sqref="N4">
    <cfRule type="cellIs" dxfId="2660" priority="10" stopIfTrue="1" operator="greaterThan">
      <formula>100</formula>
    </cfRule>
    <cfRule type="cellIs" dxfId="2659" priority="11" stopIfTrue="1" operator="between">
      <formula>80</formula>
      <formula>100</formula>
    </cfRule>
    <cfRule type="cellIs" dxfId="2658" priority="12" stopIfTrue="1" operator="between">
      <formula>50</formula>
      <formula>80</formula>
    </cfRule>
  </conditionalFormatting>
  <conditionalFormatting sqref="B4">
    <cfRule type="cellIs" dxfId="2657" priority="7" stopIfTrue="1" operator="greaterThan">
      <formula>100</formula>
    </cfRule>
    <cfRule type="cellIs" dxfId="2656" priority="8" stopIfTrue="1" operator="between">
      <formula>80</formula>
      <formula>100</formula>
    </cfRule>
    <cfRule type="cellIs" dxfId="2655" priority="9" stopIfTrue="1" operator="between">
      <formula>50</formula>
      <formula>80</formula>
    </cfRule>
  </conditionalFormatting>
  <conditionalFormatting sqref="G4">
    <cfRule type="cellIs" dxfId="2654" priority="4" stopIfTrue="1" operator="greaterThan">
      <formula>100</formula>
    </cfRule>
    <cfRule type="cellIs" dxfId="2653" priority="5" stopIfTrue="1" operator="between">
      <formula>80</formula>
      <formula>100</formula>
    </cfRule>
    <cfRule type="cellIs" dxfId="2652" priority="6" stopIfTrue="1" operator="between">
      <formula>50</formula>
      <formula>80</formula>
    </cfRule>
  </conditionalFormatting>
  <conditionalFormatting sqref="J4">
    <cfRule type="cellIs" dxfId="2651" priority="1" stopIfTrue="1" operator="greaterThan">
      <formula>100</formula>
    </cfRule>
    <cfRule type="cellIs" dxfId="2650" priority="2" stopIfTrue="1" operator="between">
      <formula>80</formula>
      <formula>100</formula>
    </cfRule>
    <cfRule type="cellIs" dxfId="2649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7" style="13" bestFit="1" customWidth="1"/>
    <col min="3" max="21" width="7" bestFit="1" customWidth="1"/>
    <col min="22" max="22" width="7.5546875" bestFit="1" customWidth="1"/>
    <col min="23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13.624000000000001</v>
      </c>
      <c r="C3" s="14">
        <v>13.212999999999999</v>
      </c>
      <c r="D3" s="14">
        <v>18.03</v>
      </c>
      <c r="E3" s="14">
        <v>15.372</v>
      </c>
      <c r="F3" s="14">
        <v>18.809999999999999</v>
      </c>
      <c r="G3" s="14">
        <v>14.755000000000001</v>
      </c>
      <c r="H3" s="14">
        <v>16.641999999999999</v>
      </c>
      <c r="I3" s="14">
        <v>18.161999999999999</v>
      </c>
      <c r="J3" s="14">
        <v>18.015999999999998</v>
      </c>
      <c r="K3" s="14">
        <v>18.012</v>
      </c>
      <c r="L3" s="14">
        <v>14.598000000000001</v>
      </c>
      <c r="M3" s="14">
        <v>11.385999999999999</v>
      </c>
      <c r="N3" s="14">
        <v>18.408999999999999</v>
      </c>
      <c r="O3" s="14">
        <v>18.163</v>
      </c>
      <c r="P3" s="14">
        <v>18.248000000000001</v>
      </c>
      <c r="Q3" s="14">
        <v>12.962</v>
      </c>
      <c r="R3" s="14">
        <v>15.061999999999999</v>
      </c>
      <c r="S3" s="14">
        <v>15.307</v>
      </c>
      <c r="T3" s="14">
        <v>14.324</v>
      </c>
      <c r="U3" s="14">
        <v>13.959</v>
      </c>
      <c r="V3" s="14">
        <v>17.952999999999999</v>
      </c>
      <c r="W3" s="14">
        <v>17.111000000000001</v>
      </c>
      <c r="X3" s="14">
        <v>14.760999999999999</v>
      </c>
      <c r="Y3" s="14">
        <v>13.359</v>
      </c>
      <c r="Z3" s="14">
        <v>13.156000000000001</v>
      </c>
      <c r="AA3" s="14">
        <v>13.115</v>
      </c>
      <c r="AB3" s="14">
        <v>13.066000000000001</v>
      </c>
      <c r="AC3" s="14">
        <v>16.346</v>
      </c>
      <c r="AD3" s="14">
        <v>3.3290000000000002</v>
      </c>
      <c r="AE3" s="14">
        <v>15.106999999999999</v>
      </c>
      <c r="AF3" s="14">
        <v>14.039</v>
      </c>
      <c r="AG3" s="14">
        <v>18.18</v>
      </c>
      <c r="AH3" s="14"/>
      <c r="AI3" s="14"/>
    </row>
    <row r="4" spans="1:40" s="7" customFormat="1" x14ac:dyDescent="0.25">
      <c r="A4" s="15" t="s">
        <v>17</v>
      </c>
      <c r="B4" s="18">
        <v>112</v>
      </c>
      <c r="C4" s="18">
        <v>108</v>
      </c>
      <c r="D4" s="18">
        <v>111</v>
      </c>
      <c r="E4" s="18">
        <v>85</v>
      </c>
      <c r="F4" s="18">
        <v>107</v>
      </c>
      <c r="G4" s="18">
        <v>115</v>
      </c>
      <c r="H4" s="18">
        <v>60</v>
      </c>
      <c r="I4" s="18">
        <v>100</v>
      </c>
      <c r="J4" s="18">
        <v>65</v>
      </c>
      <c r="K4" s="18">
        <v>93</v>
      </c>
      <c r="L4" s="18">
        <v>119</v>
      </c>
      <c r="M4" s="18">
        <v>48</v>
      </c>
      <c r="N4" s="18">
        <v>66</v>
      </c>
      <c r="O4" s="18">
        <v>106</v>
      </c>
      <c r="P4" s="18">
        <v>81</v>
      </c>
      <c r="Q4" s="18">
        <v>39</v>
      </c>
      <c r="R4" s="18">
        <v>117</v>
      </c>
      <c r="S4" s="18">
        <v>106</v>
      </c>
      <c r="T4" s="18">
        <v>104</v>
      </c>
      <c r="U4" s="18">
        <v>110</v>
      </c>
      <c r="V4" s="18">
        <v>89</v>
      </c>
      <c r="W4" s="7">
        <v>102</v>
      </c>
      <c r="X4" s="7">
        <v>98</v>
      </c>
      <c r="Y4" s="7">
        <v>108</v>
      </c>
      <c r="Z4" s="7">
        <v>106</v>
      </c>
      <c r="AA4" s="7">
        <v>96</v>
      </c>
      <c r="AB4" s="7">
        <v>89</v>
      </c>
      <c r="AC4" s="7">
        <v>66</v>
      </c>
      <c r="AD4" s="7">
        <v>16</v>
      </c>
      <c r="AE4" s="18">
        <v>50</v>
      </c>
      <c r="AF4" s="18">
        <v>105</v>
      </c>
      <c r="AG4" s="18">
        <v>72</v>
      </c>
      <c r="AH4" s="18"/>
      <c r="AI4" s="18">
        <f>SUM(C4:AG4)</f>
        <v>2737</v>
      </c>
      <c r="AJ4" s="16">
        <f>AVERAGE(C4:AG4)</f>
        <v>88.290322580645167</v>
      </c>
      <c r="AK4" s="17"/>
    </row>
    <row r="5" spans="1:40" x14ac:dyDescent="0.25">
      <c r="A5" s="13" t="s">
        <v>23</v>
      </c>
      <c r="B5" s="12">
        <f t="shared" ref="B5" si="0">B6+$B7</f>
        <v>136069</v>
      </c>
      <c r="C5" s="12">
        <f t="shared" ref="C5:AG5" si="1">C6+$B7</f>
        <v>136177</v>
      </c>
      <c r="D5" s="12">
        <f t="shared" si="1"/>
        <v>136288</v>
      </c>
      <c r="E5" s="12">
        <f t="shared" si="1"/>
        <v>136373</v>
      </c>
      <c r="F5" s="12">
        <f t="shared" si="1"/>
        <v>136480</v>
      </c>
      <c r="G5" s="12">
        <f t="shared" si="1"/>
        <v>136595</v>
      </c>
      <c r="H5" s="12">
        <f t="shared" si="1"/>
        <v>136655</v>
      </c>
      <c r="I5" s="12">
        <f t="shared" si="1"/>
        <v>136755</v>
      </c>
      <c r="J5" s="12">
        <f t="shared" si="1"/>
        <v>136820</v>
      </c>
      <c r="K5" s="12">
        <f t="shared" si="1"/>
        <v>136913</v>
      </c>
      <c r="L5" s="12">
        <f t="shared" si="1"/>
        <v>137032</v>
      </c>
      <c r="M5" s="12">
        <f t="shared" si="1"/>
        <v>137080</v>
      </c>
      <c r="N5" s="12">
        <f t="shared" si="1"/>
        <v>137146</v>
      </c>
      <c r="O5" s="12">
        <f t="shared" si="1"/>
        <v>137252</v>
      </c>
      <c r="P5" s="12">
        <f t="shared" si="1"/>
        <v>137333</v>
      </c>
      <c r="Q5" s="12">
        <f t="shared" si="1"/>
        <v>137372</v>
      </c>
      <c r="R5" s="12">
        <f t="shared" si="1"/>
        <v>137489</v>
      </c>
      <c r="S5" s="12">
        <f t="shared" si="1"/>
        <v>137595</v>
      </c>
      <c r="T5" s="12">
        <f t="shared" si="1"/>
        <v>137699</v>
      </c>
      <c r="U5" s="12">
        <f t="shared" si="1"/>
        <v>137809</v>
      </c>
      <c r="V5" s="12">
        <f t="shared" si="1"/>
        <v>137898</v>
      </c>
      <c r="W5" s="12">
        <f t="shared" si="1"/>
        <v>138000</v>
      </c>
      <c r="X5" s="12">
        <f t="shared" si="1"/>
        <v>138098</v>
      </c>
      <c r="Y5" s="12">
        <f t="shared" si="1"/>
        <v>138206</v>
      </c>
      <c r="Z5" s="12">
        <f t="shared" si="1"/>
        <v>138312</v>
      </c>
      <c r="AA5" s="12">
        <f t="shared" si="1"/>
        <v>138408</v>
      </c>
      <c r="AB5" s="12">
        <f t="shared" si="1"/>
        <v>138497</v>
      </c>
      <c r="AC5" s="12">
        <f t="shared" si="1"/>
        <v>138563</v>
      </c>
      <c r="AD5" s="12">
        <f t="shared" si="1"/>
        <v>138579</v>
      </c>
      <c r="AE5" s="12">
        <f t="shared" si="1"/>
        <v>138629</v>
      </c>
      <c r="AF5" s="12">
        <f t="shared" si="1"/>
        <v>138734</v>
      </c>
      <c r="AG5" s="12">
        <f t="shared" si="1"/>
        <v>138806</v>
      </c>
      <c r="AI5" s="12">
        <f>MAX(C5:AG5)-B5</f>
        <v>2737</v>
      </c>
    </row>
    <row r="6" spans="1:40" x14ac:dyDescent="0.25">
      <c r="B6" s="12">
        <v>67707</v>
      </c>
      <c r="C6" s="12">
        <v>67815</v>
      </c>
      <c r="D6" s="12">
        <v>67926</v>
      </c>
      <c r="E6" s="12">
        <v>68011</v>
      </c>
      <c r="F6" s="12">
        <v>68118</v>
      </c>
      <c r="G6" s="12">
        <v>68233</v>
      </c>
      <c r="H6" s="12">
        <v>68293</v>
      </c>
      <c r="I6" s="12">
        <v>68393</v>
      </c>
      <c r="J6" s="12">
        <v>68458</v>
      </c>
      <c r="K6" s="12">
        <v>68551</v>
      </c>
      <c r="L6" s="12">
        <v>68670</v>
      </c>
      <c r="M6" s="12">
        <v>68718</v>
      </c>
      <c r="N6" s="12">
        <v>68784</v>
      </c>
      <c r="O6" s="12">
        <v>68890</v>
      </c>
      <c r="P6" s="12">
        <v>68971</v>
      </c>
      <c r="Q6" s="12">
        <v>69010</v>
      </c>
      <c r="R6" s="12">
        <v>69127</v>
      </c>
      <c r="S6" s="12">
        <v>69233</v>
      </c>
      <c r="T6" s="12">
        <v>69337</v>
      </c>
      <c r="U6" s="12">
        <v>69447</v>
      </c>
      <c r="V6" s="12">
        <v>69536</v>
      </c>
      <c r="W6" s="12">
        <v>69638</v>
      </c>
      <c r="X6" s="12">
        <v>69736</v>
      </c>
      <c r="Y6" s="12">
        <v>69844</v>
      </c>
      <c r="Z6" s="12">
        <v>69950</v>
      </c>
      <c r="AA6" s="12">
        <v>70046</v>
      </c>
      <c r="AB6" s="12">
        <v>70135</v>
      </c>
      <c r="AC6" s="12">
        <v>70201</v>
      </c>
      <c r="AD6" s="12">
        <v>70217</v>
      </c>
      <c r="AE6" s="12">
        <v>70267</v>
      </c>
      <c r="AF6" s="12">
        <v>70372</v>
      </c>
      <c r="AG6" s="12">
        <v>70444</v>
      </c>
    </row>
    <row r="7" spans="1:40" x14ac:dyDescent="0.25">
      <c r="B7" s="12">
        <v>68362</v>
      </c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2648" priority="64" stopIfTrue="1" operator="greaterThan">
      <formula>70</formula>
    </cfRule>
    <cfRule type="cellIs" dxfId="2647" priority="65" stopIfTrue="1" operator="between">
      <formula>60</formula>
      <formula>70</formula>
    </cfRule>
    <cfRule type="cellIs" dxfId="2646" priority="66" stopIfTrue="1" operator="between">
      <formula>45</formula>
      <formula>60</formula>
    </cfRule>
  </conditionalFormatting>
  <conditionalFormatting sqref="AD4:AG4 C4:D4 I4 P4:Q4 U4 L4:M4">
    <cfRule type="cellIs" dxfId="2645" priority="67" stopIfTrue="1" operator="greaterThan">
      <formula>100</formula>
    </cfRule>
    <cfRule type="cellIs" dxfId="2644" priority="68" stopIfTrue="1" operator="between">
      <formula>80</formula>
      <formula>100</formula>
    </cfRule>
    <cfRule type="cellIs" dxfId="2643" priority="69" stopIfTrue="1" operator="between">
      <formula>50</formula>
      <formula>80</formula>
    </cfRule>
  </conditionalFormatting>
  <conditionalFormatting sqref="AA4">
    <cfRule type="cellIs" dxfId="2642" priority="61" stopIfTrue="1" operator="greaterThan">
      <formula>100</formula>
    </cfRule>
    <cfRule type="cellIs" dxfId="2641" priority="62" stopIfTrue="1" operator="between">
      <formula>80</formula>
      <formula>100</formula>
    </cfRule>
    <cfRule type="cellIs" dxfId="2640" priority="63" stopIfTrue="1" operator="between">
      <formula>50</formula>
      <formula>80</formula>
    </cfRule>
  </conditionalFormatting>
  <conditionalFormatting sqref="Z4">
    <cfRule type="cellIs" dxfId="2639" priority="58" stopIfTrue="1" operator="greaterThan">
      <formula>100</formula>
    </cfRule>
    <cfRule type="cellIs" dxfId="2638" priority="59" stopIfTrue="1" operator="between">
      <formula>80</formula>
      <formula>100</formula>
    </cfRule>
    <cfRule type="cellIs" dxfId="2637" priority="60" stopIfTrue="1" operator="between">
      <formula>50</formula>
      <formula>80</formula>
    </cfRule>
  </conditionalFormatting>
  <conditionalFormatting sqref="X4">
    <cfRule type="cellIs" dxfId="2636" priority="55" stopIfTrue="1" operator="greaterThan">
      <formula>100</formula>
    </cfRule>
    <cfRule type="cellIs" dxfId="2635" priority="56" stopIfTrue="1" operator="between">
      <formula>80</formula>
      <formula>100</formula>
    </cfRule>
    <cfRule type="cellIs" dxfId="2634" priority="57" stopIfTrue="1" operator="between">
      <formula>50</formula>
      <formula>80</formula>
    </cfRule>
  </conditionalFormatting>
  <conditionalFormatting sqref="W4">
    <cfRule type="cellIs" dxfId="2633" priority="52" stopIfTrue="1" operator="greaterThan">
      <formula>100</formula>
    </cfRule>
    <cfRule type="cellIs" dxfId="2632" priority="53" stopIfTrue="1" operator="between">
      <formula>80</formula>
      <formula>100</formula>
    </cfRule>
    <cfRule type="cellIs" dxfId="2631" priority="54" stopIfTrue="1" operator="between">
      <formula>50</formula>
      <formula>80</formula>
    </cfRule>
  </conditionalFormatting>
  <conditionalFormatting sqref="AB4">
    <cfRule type="cellIs" dxfId="2630" priority="49" stopIfTrue="1" operator="greaterThan">
      <formula>100</formula>
    </cfRule>
    <cfRule type="cellIs" dxfId="2629" priority="50" stopIfTrue="1" operator="between">
      <formula>80</formula>
      <formula>100</formula>
    </cfRule>
    <cfRule type="cellIs" dxfId="2628" priority="51" stopIfTrue="1" operator="between">
      <formula>50</formula>
      <formula>80</formula>
    </cfRule>
  </conditionalFormatting>
  <conditionalFormatting sqref="O4">
    <cfRule type="cellIs" dxfId="2627" priority="46" stopIfTrue="1" operator="greaterThan">
      <formula>100</formula>
    </cfRule>
    <cfRule type="cellIs" dxfId="2626" priority="47" stopIfTrue="1" operator="between">
      <formula>80</formula>
      <formula>100</formula>
    </cfRule>
    <cfRule type="cellIs" dxfId="2625" priority="48" stopIfTrue="1" operator="between">
      <formula>50</formula>
      <formula>80</formula>
    </cfRule>
  </conditionalFormatting>
  <conditionalFormatting sqref="H4">
    <cfRule type="cellIs" dxfId="2624" priority="43" stopIfTrue="1" operator="greaterThan">
      <formula>100</formula>
    </cfRule>
    <cfRule type="cellIs" dxfId="2623" priority="44" stopIfTrue="1" operator="between">
      <formula>80</formula>
      <formula>100</formula>
    </cfRule>
    <cfRule type="cellIs" dxfId="2622" priority="45" stopIfTrue="1" operator="between">
      <formula>50</formula>
      <formula>80</formula>
    </cfRule>
  </conditionalFormatting>
  <conditionalFormatting sqref="V4">
    <cfRule type="cellIs" dxfId="2621" priority="40" stopIfTrue="1" operator="greaterThan">
      <formula>100</formula>
    </cfRule>
    <cfRule type="cellIs" dxfId="2620" priority="41" stopIfTrue="1" operator="between">
      <formula>80</formula>
      <formula>100</formula>
    </cfRule>
    <cfRule type="cellIs" dxfId="2619" priority="42" stopIfTrue="1" operator="between">
      <formula>50</formula>
      <formula>80</formula>
    </cfRule>
  </conditionalFormatting>
  <conditionalFormatting sqref="Y4">
    <cfRule type="cellIs" dxfId="2618" priority="37" stopIfTrue="1" operator="greaterThan">
      <formula>100</formula>
    </cfRule>
    <cfRule type="cellIs" dxfId="2617" priority="38" stopIfTrue="1" operator="between">
      <formula>80</formula>
      <formula>100</formula>
    </cfRule>
    <cfRule type="cellIs" dxfId="2616" priority="39" stopIfTrue="1" operator="between">
      <formula>50</formula>
      <formula>80</formula>
    </cfRule>
  </conditionalFormatting>
  <conditionalFormatting sqref="R4">
    <cfRule type="cellIs" dxfId="2615" priority="34" stopIfTrue="1" operator="greaterThan">
      <formula>100</formula>
    </cfRule>
    <cfRule type="cellIs" dxfId="2614" priority="35" stopIfTrue="1" operator="between">
      <formula>80</formula>
      <formula>100</formula>
    </cfRule>
    <cfRule type="cellIs" dxfId="2613" priority="36" stopIfTrue="1" operator="between">
      <formula>50</formula>
      <formula>80</formula>
    </cfRule>
  </conditionalFormatting>
  <conditionalFormatting sqref="S4">
    <cfRule type="cellIs" dxfId="2612" priority="31" stopIfTrue="1" operator="greaterThan">
      <formula>100</formula>
    </cfRule>
    <cfRule type="cellIs" dxfId="2611" priority="32" stopIfTrue="1" operator="between">
      <formula>80</formula>
      <formula>100</formula>
    </cfRule>
    <cfRule type="cellIs" dxfId="2610" priority="33" stopIfTrue="1" operator="between">
      <formula>50</formula>
      <formula>80</formula>
    </cfRule>
  </conditionalFormatting>
  <conditionalFormatting sqref="AC4">
    <cfRule type="cellIs" dxfId="2609" priority="28" stopIfTrue="1" operator="greaterThan">
      <formula>100</formula>
    </cfRule>
    <cfRule type="cellIs" dxfId="2608" priority="29" stopIfTrue="1" operator="between">
      <formula>80</formula>
      <formula>100</formula>
    </cfRule>
    <cfRule type="cellIs" dxfId="2607" priority="30" stopIfTrue="1" operator="between">
      <formula>50</formula>
      <formula>80</formula>
    </cfRule>
  </conditionalFormatting>
  <conditionalFormatting sqref="E4">
    <cfRule type="cellIs" dxfId="2606" priority="25" stopIfTrue="1" operator="greaterThan">
      <formula>100</formula>
    </cfRule>
    <cfRule type="cellIs" dxfId="2605" priority="26" stopIfTrue="1" operator="between">
      <formula>80</formula>
      <formula>100</formula>
    </cfRule>
    <cfRule type="cellIs" dxfId="2604" priority="27" stopIfTrue="1" operator="between">
      <formula>50</formula>
      <formula>80</formula>
    </cfRule>
  </conditionalFormatting>
  <conditionalFormatting sqref="T4">
    <cfRule type="cellIs" dxfId="2603" priority="22" stopIfTrue="1" operator="greaterThan">
      <formula>100</formula>
    </cfRule>
    <cfRule type="cellIs" dxfId="2602" priority="23" stopIfTrue="1" operator="between">
      <formula>80</formula>
      <formula>100</formula>
    </cfRule>
    <cfRule type="cellIs" dxfId="2601" priority="24" stopIfTrue="1" operator="between">
      <formula>50</formula>
      <formula>80</formula>
    </cfRule>
  </conditionalFormatting>
  <conditionalFormatting sqref="K4">
    <cfRule type="cellIs" dxfId="2600" priority="19" stopIfTrue="1" operator="greaterThan">
      <formula>100</formula>
    </cfRule>
    <cfRule type="cellIs" dxfId="2599" priority="20" stopIfTrue="1" operator="between">
      <formula>80</formula>
      <formula>100</formula>
    </cfRule>
    <cfRule type="cellIs" dxfId="2598" priority="21" stopIfTrue="1" operator="between">
      <formula>50</formula>
      <formula>80</formula>
    </cfRule>
  </conditionalFormatting>
  <conditionalFormatting sqref="F4">
    <cfRule type="cellIs" dxfId="2597" priority="16" stopIfTrue="1" operator="greaterThan">
      <formula>100</formula>
    </cfRule>
    <cfRule type="cellIs" dxfId="2596" priority="17" stopIfTrue="1" operator="between">
      <formula>80</formula>
      <formula>100</formula>
    </cfRule>
    <cfRule type="cellIs" dxfId="2595" priority="18" stopIfTrue="1" operator="between">
      <formula>50</formula>
      <formula>80</formula>
    </cfRule>
  </conditionalFormatting>
  <conditionalFormatting sqref="N4">
    <cfRule type="cellIs" dxfId="2594" priority="13" stopIfTrue="1" operator="greaterThan">
      <formula>100</formula>
    </cfRule>
    <cfRule type="cellIs" dxfId="2593" priority="14" stopIfTrue="1" operator="between">
      <formula>80</formula>
      <formula>100</formula>
    </cfRule>
    <cfRule type="cellIs" dxfId="2592" priority="15" stopIfTrue="1" operator="between">
      <formula>50</formula>
      <formula>80</formula>
    </cfRule>
  </conditionalFormatting>
  <conditionalFormatting sqref="G4">
    <cfRule type="cellIs" dxfId="2591" priority="7" stopIfTrue="1" operator="greaterThan">
      <formula>100</formula>
    </cfRule>
    <cfRule type="cellIs" dxfId="2590" priority="8" stopIfTrue="1" operator="between">
      <formula>80</formula>
      <formula>100</formula>
    </cfRule>
    <cfRule type="cellIs" dxfId="2589" priority="9" stopIfTrue="1" operator="between">
      <formula>50</formula>
      <formula>80</formula>
    </cfRule>
  </conditionalFormatting>
  <conditionalFormatting sqref="J4">
    <cfRule type="cellIs" dxfId="2588" priority="4" stopIfTrue="1" operator="greaterThan">
      <formula>100</formula>
    </cfRule>
    <cfRule type="cellIs" dxfId="2587" priority="5" stopIfTrue="1" operator="between">
      <formula>80</formula>
      <formula>100</formula>
    </cfRule>
    <cfRule type="cellIs" dxfId="2586" priority="6" stopIfTrue="1" operator="between">
      <formula>50</formula>
      <formula>80</formula>
    </cfRule>
  </conditionalFormatting>
  <conditionalFormatting sqref="B4">
    <cfRule type="cellIs" dxfId="2585" priority="1" stopIfTrue="1" operator="greaterThan">
      <formula>100</formula>
    </cfRule>
    <cfRule type="cellIs" dxfId="2584" priority="2" stopIfTrue="1" operator="between">
      <formula>80</formula>
      <formula>100</formula>
    </cfRule>
    <cfRule type="cellIs" dxfId="2583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7" style="13" bestFit="1" customWidth="1"/>
    <col min="3" max="21" width="7" bestFit="1" customWidth="1"/>
    <col min="22" max="22" width="7.5546875" bestFit="1" customWidth="1"/>
    <col min="23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18.18</v>
      </c>
      <c r="C3" s="14">
        <v>14.414</v>
      </c>
      <c r="D3" s="14">
        <v>18.222000000000001</v>
      </c>
      <c r="E3" s="14">
        <v>17.109000000000002</v>
      </c>
      <c r="F3" s="14">
        <v>13.648999999999999</v>
      </c>
      <c r="G3" s="14">
        <v>18.359000000000002</v>
      </c>
      <c r="H3" s="14">
        <v>16.559000000000001</v>
      </c>
      <c r="I3" s="14">
        <v>10.488</v>
      </c>
      <c r="J3" s="14">
        <v>13.834</v>
      </c>
      <c r="K3" s="14">
        <v>13.289</v>
      </c>
      <c r="L3" s="14">
        <v>18.138999999999999</v>
      </c>
      <c r="M3" s="14">
        <v>16.324999999999999</v>
      </c>
      <c r="N3" s="14">
        <v>18.274000000000001</v>
      </c>
      <c r="O3" s="14">
        <v>17.701000000000001</v>
      </c>
      <c r="P3" s="14">
        <v>14.236000000000001</v>
      </c>
      <c r="Q3" s="14">
        <v>18.231000000000002</v>
      </c>
      <c r="R3" s="14">
        <v>15.826000000000001</v>
      </c>
      <c r="S3" s="14">
        <v>18.154</v>
      </c>
      <c r="T3" s="14">
        <v>14.327999999999999</v>
      </c>
      <c r="U3" s="14">
        <v>18.186</v>
      </c>
      <c r="V3" s="14">
        <v>5.9249999999999998</v>
      </c>
      <c r="W3" s="14">
        <v>17.18</v>
      </c>
      <c r="X3" s="14">
        <v>17.263999999999999</v>
      </c>
      <c r="Y3" s="14">
        <v>17.907</v>
      </c>
      <c r="Z3" s="14">
        <v>13.298999999999999</v>
      </c>
      <c r="AA3" s="14">
        <v>13.461</v>
      </c>
      <c r="AB3" s="14">
        <v>13.401</v>
      </c>
      <c r="AC3" s="14">
        <v>13.137</v>
      </c>
      <c r="AD3" s="14">
        <v>16.850000000000001</v>
      </c>
      <c r="AE3" s="14">
        <v>13.346</v>
      </c>
      <c r="AF3" s="14">
        <v>12.879</v>
      </c>
      <c r="AG3" s="14">
        <v>13.815</v>
      </c>
      <c r="AH3" s="14"/>
      <c r="AI3" s="14"/>
    </row>
    <row r="4" spans="1:40" s="7" customFormat="1" x14ac:dyDescent="0.25">
      <c r="A4" s="15" t="s">
        <v>17</v>
      </c>
      <c r="B4" s="18">
        <v>72</v>
      </c>
      <c r="C4" s="18">
        <v>57</v>
      </c>
      <c r="D4" s="18">
        <v>71</v>
      </c>
      <c r="E4" s="18">
        <v>97</v>
      </c>
      <c r="F4" s="18">
        <v>109</v>
      </c>
      <c r="G4" s="18">
        <v>98</v>
      </c>
      <c r="H4" s="18">
        <v>58</v>
      </c>
      <c r="I4" s="18">
        <v>25</v>
      </c>
      <c r="J4" s="18">
        <v>108</v>
      </c>
      <c r="K4" s="18">
        <v>94</v>
      </c>
      <c r="L4" s="18">
        <v>41</v>
      </c>
      <c r="M4" s="18">
        <v>83</v>
      </c>
      <c r="N4" s="18">
        <v>40</v>
      </c>
      <c r="O4" s="18">
        <v>73</v>
      </c>
      <c r="P4" s="18">
        <v>110</v>
      </c>
      <c r="Q4" s="18">
        <v>90</v>
      </c>
      <c r="R4" s="18">
        <v>103</v>
      </c>
      <c r="S4" s="18">
        <v>63</v>
      </c>
      <c r="T4" s="18">
        <v>102</v>
      </c>
      <c r="U4" s="18">
        <v>48</v>
      </c>
      <c r="V4" s="18">
        <v>12</v>
      </c>
      <c r="W4" s="7">
        <v>46</v>
      </c>
      <c r="X4" s="7">
        <v>83</v>
      </c>
      <c r="Y4" s="7">
        <v>60</v>
      </c>
      <c r="Z4" s="7">
        <v>99</v>
      </c>
      <c r="AA4" s="7">
        <v>103</v>
      </c>
      <c r="AB4" s="7">
        <v>102</v>
      </c>
      <c r="AC4" s="7">
        <v>88</v>
      </c>
      <c r="AD4" s="7">
        <v>89</v>
      </c>
      <c r="AE4" s="18">
        <v>96</v>
      </c>
      <c r="AF4" s="18">
        <v>96</v>
      </c>
      <c r="AG4" s="18">
        <v>94</v>
      </c>
      <c r="AH4" s="18"/>
      <c r="AI4" s="18">
        <f>SUM(C4:AG4)</f>
        <v>2438</v>
      </c>
      <c r="AJ4" s="16">
        <f>AVERAGE(C4:AG4)</f>
        <v>78.645161290322577</v>
      </c>
      <c r="AK4" s="17"/>
    </row>
    <row r="5" spans="1:40" x14ac:dyDescent="0.25">
      <c r="A5" s="13" t="s">
        <v>23</v>
      </c>
      <c r="B5" s="12">
        <f t="shared" ref="B5" si="0">B6+$B7</f>
        <v>138806</v>
      </c>
      <c r="C5" s="12">
        <f t="shared" ref="C5:Q5" si="1">C6+$B7</f>
        <v>138863</v>
      </c>
      <c r="D5" s="12">
        <f t="shared" si="1"/>
        <v>138934</v>
      </c>
      <c r="E5" s="12">
        <f t="shared" si="1"/>
        <v>139031</v>
      </c>
      <c r="F5" s="12">
        <f t="shared" si="1"/>
        <v>139140</v>
      </c>
      <c r="G5" s="12">
        <f t="shared" si="1"/>
        <v>139238</v>
      </c>
      <c r="H5" s="12">
        <f t="shared" si="1"/>
        <v>139296</v>
      </c>
      <c r="I5" s="12">
        <f t="shared" si="1"/>
        <v>139321</v>
      </c>
      <c r="J5" s="12">
        <f t="shared" si="1"/>
        <v>139429</v>
      </c>
      <c r="K5" s="12">
        <f t="shared" si="1"/>
        <v>139523</v>
      </c>
      <c r="L5" s="12">
        <f t="shared" si="1"/>
        <v>139564</v>
      </c>
      <c r="M5" s="12">
        <f t="shared" si="1"/>
        <v>139647</v>
      </c>
      <c r="N5" s="12">
        <f t="shared" si="1"/>
        <v>139687</v>
      </c>
      <c r="O5" s="12">
        <f t="shared" si="1"/>
        <v>139760</v>
      </c>
      <c r="P5" s="12">
        <f t="shared" si="1"/>
        <v>139870</v>
      </c>
      <c r="Q5" s="12">
        <f t="shared" si="1"/>
        <v>139960</v>
      </c>
      <c r="R5" s="12">
        <f t="shared" ref="R5:AG5" si="2">R6+$B7</f>
        <v>140063</v>
      </c>
      <c r="S5" s="12">
        <f t="shared" si="2"/>
        <v>140126</v>
      </c>
      <c r="T5" s="12">
        <f t="shared" si="2"/>
        <v>140228</v>
      </c>
      <c r="U5" s="12">
        <f t="shared" si="2"/>
        <v>140276</v>
      </c>
      <c r="V5" s="12">
        <f t="shared" si="2"/>
        <v>140288</v>
      </c>
      <c r="W5" s="12">
        <f t="shared" si="2"/>
        <v>140334</v>
      </c>
      <c r="X5" s="12">
        <f t="shared" si="2"/>
        <v>140417</v>
      </c>
      <c r="Y5" s="12">
        <f t="shared" si="2"/>
        <v>140477</v>
      </c>
      <c r="Z5" s="12">
        <f t="shared" si="2"/>
        <v>140576</v>
      </c>
      <c r="AA5" s="12">
        <f t="shared" si="2"/>
        <v>140679</v>
      </c>
      <c r="AB5" s="12">
        <f t="shared" si="2"/>
        <v>140781</v>
      </c>
      <c r="AC5" s="12">
        <f t="shared" si="2"/>
        <v>140869</v>
      </c>
      <c r="AD5" s="12">
        <f t="shared" si="2"/>
        <v>140958</v>
      </c>
      <c r="AE5" s="12">
        <f t="shared" si="2"/>
        <v>141054</v>
      </c>
      <c r="AF5" s="12">
        <f t="shared" si="2"/>
        <v>141150</v>
      </c>
      <c r="AG5" s="12">
        <f t="shared" si="2"/>
        <v>141244</v>
      </c>
      <c r="AI5" s="12">
        <f>MAX(C5:AG5)-B5</f>
        <v>2438</v>
      </c>
    </row>
    <row r="6" spans="1:40" x14ac:dyDescent="0.25">
      <c r="B6" s="12">
        <v>70444</v>
      </c>
      <c r="C6" s="12">
        <v>70501</v>
      </c>
      <c r="D6" s="12">
        <v>70572</v>
      </c>
      <c r="E6" s="12">
        <v>70669</v>
      </c>
      <c r="F6" s="12">
        <v>70778</v>
      </c>
      <c r="G6" s="12">
        <v>70876</v>
      </c>
      <c r="H6" s="12">
        <v>70934</v>
      </c>
      <c r="I6" s="12">
        <v>70959</v>
      </c>
      <c r="J6" s="12">
        <v>71067</v>
      </c>
      <c r="K6" s="12">
        <v>71161</v>
      </c>
      <c r="L6" s="12">
        <v>71202</v>
      </c>
      <c r="M6" s="12">
        <v>71285</v>
      </c>
      <c r="N6" s="12">
        <v>71325</v>
      </c>
      <c r="O6" s="12">
        <v>71398</v>
      </c>
      <c r="P6" s="12">
        <v>71508</v>
      </c>
      <c r="Q6" s="12">
        <v>71598</v>
      </c>
      <c r="R6" s="12">
        <v>71701</v>
      </c>
      <c r="S6" s="12">
        <v>71764</v>
      </c>
      <c r="T6" s="12">
        <v>71866</v>
      </c>
      <c r="U6" s="12">
        <v>71914</v>
      </c>
      <c r="V6" s="12">
        <v>71926</v>
      </c>
      <c r="W6" s="12">
        <v>71972</v>
      </c>
      <c r="X6" s="12">
        <v>72055</v>
      </c>
      <c r="Y6" s="12">
        <v>72115</v>
      </c>
      <c r="Z6" s="12">
        <v>72214</v>
      </c>
      <c r="AA6" s="12">
        <v>72317</v>
      </c>
      <c r="AB6" s="12">
        <v>72419</v>
      </c>
      <c r="AC6" s="12">
        <v>72507</v>
      </c>
      <c r="AD6" s="12">
        <v>72596</v>
      </c>
      <c r="AE6" s="12">
        <v>72692</v>
      </c>
      <c r="AF6" s="12">
        <v>72788</v>
      </c>
      <c r="AG6" s="12">
        <v>72882</v>
      </c>
    </row>
    <row r="7" spans="1:40" x14ac:dyDescent="0.25">
      <c r="B7" s="12">
        <v>68362</v>
      </c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2582" priority="67" stopIfTrue="1" operator="greaterThan">
      <formula>70</formula>
    </cfRule>
    <cfRule type="cellIs" dxfId="2581" priority="68" stopIfTrue="1" operator="between">
      <formula>60</formula>
      <formula>70</formula>
    </cfRule>
    <cfRule type="cellIs" dxfId="2580" priority="69" stopIfTrue="1" operator="between">
      <formula>45</formula>
      <formula>60</formula>
    </cfRule>
  </conditionalFormatting>
  <conditionalFormatting sqref="AD4:AG4 C4:D4 I4 P4:Q4 U4 L4:M4">
    <cfRule type="cellIs" dxfId="2579" priority="70" stopIfTrue="1" operator="greaterThan">
      <formula>100</formula>
    </cfRule>
    <cfRule type="cellIs" dxfId="2578" priority="71" stopIfTrue="1" operator="between">
      <formula>80</formula>
      <formula>100</formula>
    </cfRule>
    <cfRule type="cellIs" dxfId="2577" priority="72" stopIfTrue="1" operator="between">
      <formula>50</formula>
      <formula>80</formula>
    </cfRule>
  </conditionalFormatting>
  <conditionalFormatting sqref="AA4">
    <cfRule type="cellIs" dxfId="2576" priority="64" stopIfTrue="1" operator="greaterThan">
      <formula>100</formula>
    </cfRule>
    <cfRule type="cellIs" dxfId="2575" priority="65" stopIfTrue="1" operator="between">
      <formula>80</formula>
      <formula>100</formula>
    </cfRule>
    <cfRule type="cellIs" dxfId="2574" priority="66" stopIfTrue="1" operator="between">
      <formula>50</formula>
      <formula>80</formula>
    </cfRule>
  </conditionalFormatting>
  <conditionalFormatting sqref="Z4">
    <cfRule type="cellIs" dxfId="2573" priority="61" stopIfTrue="1" operator="greaterThan">
      <formula>100</formula>
    </cfRule>
    <cfRule type="cellIs" dxfId="2572" priority="62" stopIfTrue="1" operator="between">
      <formula>80</formula>
      <formula>100</formula>
    </cfRule>
    <cfRule type="cellIs" dxfId="2571" priority="63" stopIfTrue="1" operator="between">
      <formula>50</formula>
      <formula>80</formula>
    </cfRule>
  </conditionalFormatting>
  <conditionalFormatting sqref="X4">
    <cfRule type="cellIs" dxfId="2570" priority="58" stopIfTrue="1" operator="greaterThan">
      <formula>100</formula>
    </cfRule>
    <cfRule type="cellIs" dxfId="2569" priority="59" stopIfTrue="1" operator="between">
      <formula>80</formula>
      <formula>100</formula>
    </cfRule>
    <cfRule type="cellIs" dxfId="2568" priority="60" stopIfTrue="1" operator="between">
      <formula>50</formula>
      <formula>80</formula>
    </cfRule>
  </conditionalFormatting>
  <conditionalFormatting sqref="W4">
    <cfRule type="cellIs" dxfId="2567" priority="55" stopIfTrue="1" operator="greaterThan">
      <formula>100</formula>
    </cfRule>
    <cfRule type="cellIs" dxfId="2566" priority="56" stopIfTrue="1" operator="between">
      <formula>80</formula>
      <formula>100</formula>
    </cfRule>
    <cfRule type="cellIs" dxfId="2565" priority="57" stopIfTrue="1" operator="between">
      <formula>50</formula>
      <formula>80</formula>
    </cfRule>
  </conditionalFormatting>
  <conditionalFormatting sqref="AB4">
    <cfRule type="cellIs" dxfId="2564" priority="52" stopIfTrue="1" operator="greaterThan">
      <formula>100</formula>
    </cfRule>
    <cfRule type="cellIs" dxfId="2563" priority="53" stopIfTrue="1" operator="between">
      <formula>80</formula>
      <formula>100</formula>
    </cfRule>
    <cfRule type="cellIs" dxfId="2562" priority="54" stopIfTrue="1" operator="between">
      <formula>50</formula>
      <formula>80</formula>
    </cfRule>
  </conditionalFormatting>
  <conditionalFormatting sqref="O4">
    <cfRule type="cellIs" dxfId="2561" priority="49" stopIfTrue="1" operator="greaterThan">
      <formula>100</formula>
    </cfRule>
    <cfRule type="cellIs" dxfId="2560" priority="50" stopIfTrue="1" operator="between">
      <formula>80</formula>
      <formula>100</formula>
    </cfRule>
    <cfRule type="cellIs" dxfId="2559" priority="51" stopIfTrue="1" operator="between">
      <formula>50</formula>
      <formula>80</formula>
    </cfRule>
  </conditionalFormatting>
  <conditionalFormatting sqref="H4">
    <cfRule type="cellIs" dxfId="2558" priority="46" stopIfTrue="1" operator="greaterThan">
      <formula>100</formula>
    </cfRule>
    <cfRule type="cellIs" dxfId="2557" priority="47" stopIfTrue="1" operator="between">
      <formula>80</formula>
      <formula>100</formula>
    </cfRule>
    <cfRule type="cellIs" dxfId="2556" priority="48" stopIfTrue="1" operator="between">
      <formula>50</formula>
      <formula>80</formula>
    </cfRule>
  </conditionalFormatting>
  <conditionalFormatting sqref="V4">
    <cfRule type="cellIs" dxfId="2555" priority="43" stopIfTrue="1" operator="greaterThan">
      <formula>100</formula>
    </cfRule>
    <cfRule type="cellIs" dxfId="2554" priority="44" stopIfTrue="1" operator="between">
      <formula>80</formula>
      <formula>100</formula>
    </cfRule>
    <cfRule type="cellIs" dxfId="2553" priority="45" stopIfTrue="1" operator="between">
      <formula>50</formula>
      <formula>80</formula>
    </cfRule>
  </conditionalFormatting>
  <conditionalFormatting sqref="Y4">
    <cfRule type="cellIs" dxfId="2552" priority="40" stopIfTrue="1" operator="greaterThan">
      <formula>100</formula>
    </cfRule>
    <cfRule type="cellIs" dxfId="2551" priority="41" stopIfTrue="1" operator="between">
      <formula>80</formula>
      <formula>100</formula>
    </cfRule>
    <cfRule type="cellIs" dxfId="2550" priority="42" stopIfTrue="1" operator="between">
      <formula>50</formula>
      <formula>80</formula>
    </cfRule>
  </conditionalFormatting>
  <conditionalFormatting sqref="S4">
    <cfRule type="cellIs" dxfId="2549" priority="34" stopIfTrue="1" operator="greaterThan">
      <formula>100</formula>
    </cfRule>
    <cfRule type="cellIs" dxfId="2548" priority="35" stopIfTrue="1" operator="between">
      <formula>80</formula>
      <formula>100</formula>
    </cfRule>
    <cfRule type="cellIs" dxfId="2547" priority="36" stopIfTrue="1" operator="between">
      <formula>50</formula>
      <formula>80</formula>
    </cfRule>
  </conditionalFormatting>
  <conditionalFormatting sqref="AC4">
    <cfRule type="cellIs" dxfId="2546" priority="31" stopIfTrue="1" operator="greaterThan">
      <formula>100</formula>
    </cfRule>
    <cfRule type="cellIs" dxfId="2545" priority="32" stopIfTrue="1" operator="between">
      <formula>80</formula>
      <formula>100</formula>
    </cfRule>
    <cfRule type="cellIs" dxfId="2544" priority="33" stopIfTrue="1" operator="between">
      <formula>50</formula>
      <formula>80</formula>
    </cfRule>
  </conditionalFormatting>
  <conditionalFormatting sqref="E4">
    <cfRule type="cellIs" dxfId="2543" priority="28" stopIfTrue="1" operator="greaterThan">
      <formula>100</formula>
    </cfRule>
    <cfRule type="cellIs" dxfId="2542" priority="29" stopIfTrue="1" operator="between">
      <formula>80</formula>
      <formula>100</formula>
    </cfRule>
    <cfRule type="cellIs" dxfId="2541" priority="30" stopIfTrue="1" operator="between">
      <formula>50</formula>
      <formula>80</formula>
    </cfRule>
  </conditionalFormatting>
  <conditionalFormatting sqref="T4">
    <cfRule type="cellIs" dxfId="2540" priority="25" stopIfTrue="1" operator="greaterThan">
      <formula>100</formula>
    </cfRule>
    <cfRule type="cellIs" dxfId="2539" priority="26" stopIfTrue="1" operator="between">
      <formula>80</formula>
      <formula>100</formula>
    </cfRule>
    <cfRule type="cellIs" dxfId="2538" priority="27" stopIfTrue="1" operator="between">
      <formula>50</formula>
      <formula>80</formula>
    </cfRule>
  </conditionalFormatting>
  <conditionalFormatting sqref="K4">
    <cfRule type="cellIs" dxfId="2537" priority="22" stopIfTrue="1" operator="greaterThan">
      <formula>100</formula>
    </cfRule>
    <cfRule type="cellIs" dxfId="2536" priority="23" stopIfTrue="1" operator="between">
      <formula>80</formula>
      <formula>100</formula>
    </cfRule>
    <cfRule type="cellIs" dxfId="2535" priority="24" stopIfTrue="1" operator="between">
      <formula>50</formula>
      <formula>80</formula>
    </cfRule>
  </conditionalFormatting>
  <conditionalFormatting sqref="F4">
    <cfRule type="cellIs" dxfId="2534" priority="19" stopIfTrue="1" operator="greaterThan">
      <formula>100</formula>
    </cfRule>
    <cfRule type="cellIs" dxfId="2533" priority="20" stopIfTrue="1" operator="between">
      <formula>80</formula>
      <formula>100</formula>
    </cfRule>
    <cfRule type="cellIs" dxfId="2532" priority="21" stopIfTrue="1" operator="between">
      <formula>50</formula>
      <formula>80</formula>
    </cfRule>
  </conditionalFormatting>
  <conditionalFormatting sqref="N4">
    <cfRule type="cellIs" dxfId="2531" priority="16" stopIfTrue="1" operator="greaterThan">
      <formula>100</formula>
    </cfRule>
    <cfRule type="cellIs" dxfId="2530" priority="17" stopIfTrue="1" operator="between">
      <formula>80</formula>
      <formula>100</formula>
    </cfRule>
    <cfRule type="cellIs" dxfId="2529" priority="18" stopIfTrue="1" operator="between">
      <formula>50</formula>
      <formula>80</formula>
    </cfRule>
  </conditionalFormatting>
  <conditionalFormatting sqref="G4">
    <cfRule type="cellIs" dxfId="2528" priority="13" stopIfTrue="1" operator="greaterThan">
      <formula>100</formula>
    </cfRule>
    <cfRule type="cellIs" dxfId="2527" priority="14" stopIfTrue="1" operator="between">
      <formula>80</formula>
      <formula>100</formula>
    </cfRule>
    <cfRule type="cellIs" dxfId="2526" priority="15" stopIfTrue="1" operator="between">
      <formula>50</formula>
      <formula>80</formula>
    </cfRule>
  </conditionalFormatting>
  <conditionalFormatting sqref="J4">
    <cfRule type="cellIs" dxfId="2525" priority="10" stopIfTrue="1" operator="greaterThan">
      <formula>100</formula>
    </cfRule>
    <cfRule type="cellIs" dxfId="2524" priority="11" stopIfTrue="1" operator="between">
      <formula>80</formula>
      <formula>100</formula>
    </cfRule>
    <cfRule type="cellIs" dxfId="2523" priority="12" stopIfTrue="1" operator="between">
      <formula>50</formula>
      <formula>80</formula>
    </cfRule>
  </conditionalFormatting>
  <conditionalFormatting sqref="B4">
    <cfRule type="cellIs" dxfId="2522" priority="4" stopIfTrue="1" operator="greaterThan">
      <formula>100</formula>
    </cfRule>
    <cfRule type="cellIs" dxfId="2521" priority="5" stopIfTrue="1" operator="between">
      <formula>80</formula>
      <formula>100</formula>
    </cfRule>
    <cfRule type="cellIs" dxfId="2520" priority="6" stopIfTrue="1" operator="between">
      <formula>50</formula>
      <formula>80</formula>
    </cfRule>
  </conditionalFormatting>
  <conditionalFormatting sqref="R4">
    <cfRule type="cellIs" dxfId="2519" priority="1" stopIfTrue="1" operator="greaterThan">
      <formula>100</formula>
    </cfRule>
    <cfRule type="cellIs" dxfId="2518" priority="2" stopIfTrue="1" operator="between">
      <formula>80</formula>
      <formula>100</formula>
    </cfRule>
    <cfRule type="cellIs" dxfId="2517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7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13.815</v>
      </c>
      <c r="C3" s="14">
        <v>17.780999999999999</v>
      </c>
      <c r="D3" s="14">
        <v>7.2750000000000004</v>
      </c>
      <c r="E3" s="14">
        <v>13.688000000000001</v>
      </c>
      <c r="F3" s="14">
        <v>13.141</v>
      </c>
      <c r="G3" s="14">
        <v>9.3379999999999992</v>
      </c>
      <c r="H3" s="14">
        <v>3.5739999999999998</v>
      </c>
      <c r="I3" s="14">
        <v>17.202000000000002</v>
      </c>
      <c r="J3" s="14">
        <v>15.356</v>
      </c>
      <c r="K3" s="14">
        <v>14.606999999999999</v>
      </c>
      <c r="L3" s="14">
        <v>13.555</v>
      </c>
      <c r="M3" s="14">
        <v>18.326000000000001</v>
      </c>
      <c r="N3" s="14">
        <v>13.183999999999999</v>
      </c>
      <c r="O3" s="14">
        <v>12.914</v>
      </c>
      <c r="P3" s="14">
        <v>14.348000000000001</v>
      </c>
      <c r="Q3" s="14">
        <v>12.42</v>
      </c>
      <c r="R3" s="14">
        <v>12.023</v>
      </c>
      <c r="S3" s="14">
        <v>13.192</v>
      </c>
      <c r="T3" s="14">
        <v>15.432</v>
      </c>
      <c r="U3" s="14">
        <v>16.257000000000001</v>
      </c>
      <c r="V3" s="14">
        <v>12.814</v>
      </c>
      <c r="W3" s="14">
        <v>12.374000000000001</v>
      </c>
      <c r="X3" s="14">
        <v>17.91</v>
      </c>
      <c r="Y3" s="14">
        <v>16.905999999999999</v>
      </c>
      <c r="Z3" s="14">
        <v>18.227</v>
      </c>
      <c r="AA3" s="14">
        <v>17.530999999999999</v>
      </c>
      <c r="AB3" s="14">
        <v>18.22</v>
      </c>
      <c r="AC3" s="14">
        <v>16.091000000000001</v>
      </c>
      <c r="AD3" s="14">
        <v>14.965</v>
      </c>
      <c r="AE3" s="14">
        <v>12.391999999999999</v>
      </c>
      <c r="AF3" s="14">
        <v>13.904999999999999</v>
      </c>
      <c r="AG3" s="14"/>
      <c r="AH3" s="14"/>
      <c r="AI3" s="14"/>
    </row>
    <row r="4" spans="1:40" s="7" customFormat="1" x14ac:dyDescent="0.25">
      <c r="A4" s="15" t="s">
        <v>17</v>
      </c>
      <c r="B4" s="18">
        <v>94</v>
      </c>
      <c r="C4" s="18">
        <v>42</v>
      </c>
      <c r="D4" s="18">
        <v>20</v>
      </c>
      <c r="E4" s="18">
        <v>102</v>
      </c>
      <c r="F4" s="18">
        <v>98</v>
      </c>
      <c r="G4" s="18">
        <v>23</v>
      </c>
      <c r="H4" s="18">
        <v>14</v>
      </c>
      <c r="I4" s="18">
        <v>70</v>
      </c>
      <c r="J4" s="18">
        <v>32</v>
      </c>
      <c r="K4" s="18">
        <v>84</v>
      </c>
      <c r="L4" s="18">
        <v>84</v>
      </c>
      <c r="M4" s="18">
        <v>65</v>
      </c>
      <c r="N4" s="18">
        <v>96</v>
      </c>
      <c r="O4" s="18">
        <v>94</v>
      </c>
      <c r="P4" s="18">
        <v>88</v>
      </c>
      <c r="Q4" s="18">
        <v>89</v>
      </c>
      <c r="R4" s="18">
        <v>86</v>
      </c>
      <c r="S4" s="18">
        <v>89</v>
      </c>
      <c r="T4" s="18">
        <v>41</v>
      </c>
      <c r="U4" s="18">
        <v>89</v>
      </c>
      <c r="V4" s="18">
        <v>90</v>
      </c>
      <c r="W4" s="7">
        <v>82</v>
      </c>
      <c r="X4" s="7">
        <v>65</v>
      </c>
      <c r="Y4" s="7">
        <v>68</v>
      </c>
      <c r="Z4" s="7">
        <v>32</v>
      </c>
      <c r="AA4" s="7">
        <v>59</v>
      </c>
      <c r="AB4" s="7">
        <v>45</v>
      </c>
      <c r="AC4" s="7">
        <v>78</v>
      </c>
      <c r="AD4" s="7">
        <v>81</v>
      </c>
      <c r="AE4" s="18">
        <v>88</v>
      </c>
      <c r="AF4" s="18">
        <v>80</v>
      </c>
      <c r="AG4" s="18"/>
      <c r="AH4" s="18"/>
      <c r="AI4" s="18">
        <f>SUM(C4:AG4)</f>
        <v>2074</v>
      </c>
      <c r="AJ4" s="16">
        <f>AVERAGE(C4:AG4)</f>
        <v>69.13333333333334</v>
      </c>
      <c r="AK4" s="17"/>
    </row>
    <row r="5" spans="1:40" x14ac:dyDescent="0.25">
      <c r="A5" s="13" t="s">
        <v>23</v>
      </c>
      <c r="B5" s="12">
        <f t="shared" ref="B5" si="0">B6+$B7</f>
        <v>141244</v>
      </c>
      <c r="C5" s="12">
        <f t="shared" ref="C5:D5" si="1">C6+$B7</f>
        <v>141286</v>
      </c>
      <c r="D5" s="12">
        <f t="shared" si="1"/>
        <v>141306</v>
      </c>
      <c r="E5" s="12">
        <f t="shared" ref="E5:J5" si="2">E6+$B7</f>
        <v>141408</v>
      </c>
      <c r="F5" s="12">
        <f t="shared" si="2"/>
        <v>141506</v>
      </c>
      <c r="G5" s="12">
        <f t="shared" si="2"/>
        <v>141529</v>
      </c>
      <c r="H5" s="12">
        <f t="shared" si="2"/>
        <v>141543</v>
      </c>
      <c r="I5" s="12">
        <f t="shared" si="2"/>
        <v>141613</v>
      </c>
      <c r="J5" s="12">
        <f t="shared" si="2"/>
        <v>141645</v>
      </c>
      <c r="K5" s="12">
        <f t="shared" ref="K5:U5" si="3">K6+$B7</f>
        <v>141729</v>
      </c>
      <c r="L5" s="12">
        <f t="shared" si="3"/>
        <v>141813</v>
      </c>
      <c r="M5" s="12">
        <f t="shared" si="3"/>
        <v>141878</v>
      </c>
      <c r="N5" s="12">
        <f t="shared" si="3"/>
        <v>141974</v>
      </c>
      <c r="O5" s="12">
        <f t="shared" si="3"/>
        <v>142068</v>
      </c>
      <c r="P5" s="12">
        <f t="shared" si="3"/>
        <v>142156</v>
      </c>
      <c r="Q5" s="12">
        <f t="shared" si="3"/>
        <v>142245</v>
      </c>
      <c r="R5" s="12">
        <f t="shared" si="3"/>
        <v>142331</v>
      </c>
      <c r="S5" s="12">
        <f t="shared" si="3"/>
        <v>142420</v>
      </c>
      <c r="T5" s="12">
        <f t="shared" si="3"/>
        <v>142461</v>
      </c>
      <c r="U5" s="12">
        <f t="shared" si="3"/>
        <v>142550</v>
      </c>
      <c r="V5" s="12">
        <f t="shared" ref="V5:AF5" si="4">V6+$B7</f>
        <v>142640</v>
      </c>
      <c r="W5" s="12">
        <f t="shared" si="4"/>
        <v>142722</v>
      </c>
      <c r="X5" s="12">
        <f t="shared" si="4"/>
        <v>142787</v>
      </c>
      <c r="Y5" s="12">
        <f t="shared" si="4"/>
        <v>142855</v>
      </c>
      <c r="Z5" s="12">
        <f t="shared" si="4"/>
        <v>142887</v>
      </c>
      <c r="AA5" s="12">
        <f t="shared" si="4"/>
        <v>142946</v>
      </c>
      <c r="AB5" s="12">
        <f t="shared" si="4"/>
        <v>142991</v>
      </c>
      <c r="AC5" s="12">
        <f t="shared" si="4"/>
        <v>143069</v>
      </c>
      <c r="AD5" s="12">
        <f t="shared" si="4"/>
        <v>143150</v>
      </c>
      <c r="AE5" s="12">
        <f t="shared" si="4"/>
        <v>143238</v>
      </c>
      <c r="AF5" s="12">
        <f t="shared" si="4"/>
        <v>143318</v>
      </c>
      <c r="AG5" s="12"/>
      <c r="AI5" s="12">
        <f>MAX(C5:AG5)-B5</f>
        <v>2074</v>
      </c>
    </row>
    <row r="6" spans="1:40" x14ac:dyDescent="0.25">
      <c r="B6" s="12">
        <v>72882</v>
      </c>
      <c r="C6" s="12">
        <v>72924</v>
      </c>
      <c r="D6" s="12">
        <v>72944</v>
      </c>
      <c r="E6" s="12">
        <v>73046</v>
      </c>
      <c r="F6" s="12">
        <v>73144</v>
      </c>
      <c r="G6" s="12">
        <v>73167</v>
      </c>
      <c r="H6" s="12">
        <v>73181</v>
      </c>
      <c r="I6" s="12">
        <v>73251</v>
      </c>
      <c r="J6" s="12">
        <v>73283</v>
      </c>
      <c r="K6" s="12">
        <v>73367</v>
      </c>
      <c r="L6" s="12">
        <v>73451</v>
      </c>
      <c r="M6" s="12">
        <v>73516</v>
      </c>
      <c r="N6" s="12">
        <v>73612</v>
      </c>
      <c r="O6" s="12">
        <v>73706</v>
      </c>
      <c r="P6" s="12">
        <v>73794</v>
      </c>
      <c r="Q6" s="12">
        <v>73883</v>
      </c>
      <c r="R6" s="12">
        <v>73969</v>
      </c>
      <c r="S6" s="12">
        <v>74058</v>
      </c>
      <c r="T6" s="12">
        <v>74099</v>
      </c>
      <c r="U6" s="12">
        <v>74188</v>
      </c>
      <c r="V6" s="12">
        <v>74278</v>
      </c>
      <c r="W6" s="12">
        <v>74360</v>
      </c>
      <c r="X6" s="12">
        <v>74425</v>
      </c>
      <c r="Y6" s="12">
        <v>74493</v>
      </c>
      <c r="Z6" s="12">
        <v>74525</v>
      </c>
      <c r="AA6" s="12">
        <v>74584</v>
      </c>
      <c r="AB6" s="12">
        <v>74629</v>
      </c>
      <c r="AC6" s="12">
        <v>74707</v>
      </c>
      <c r="AD6" s="12">
        <v>74788</v>
      </c>
      <c r="AE6" s="12">
        <v>74876</v>
      </c>
      <c r="AF6" s="12">
        <v>74956</v>
      </c>
      <c r="AG6" s="12"/>
    </row>
    <row r="7" spans="1:40" x14ac:dyDescent="0.25">
      <c r="B7" s="12">
        <v>68362</v>
      </c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2516" priority="70" stopIfTrue="1" operator="greaterThan">
      <formula>70</formula>
    </cfRule>
    <cfRule type="cellIs" dxfId="2515" priority="71" stopIfTrue="1" operator="between">
      <formula>60</formula>
      <formula>70</formula>
    </cfRule>
    <cfRule type="cellIs" dxfId="2514" priority="72" stopIfTrue="1" operator="between">
      <formula>45</formula>
      <formula>60</formula>
    </cfRule>
  </conditionalFormatting>
  <conditionalFormatting sqref="AD4:AG4 C4:D4 I4 P4:Q4 U4 L4:M4">
    <cfRule type="cellIs" dxfId="2513" priority="73" stopIfTrue="1" operator="greaterThan">
      <formula>100</formula>
    </cfRule>
    <cfRule type="cellIs" dxfId="2512" priority="74" stopIfTrue="1" operator="between">
      <formula>80</formula>
      <formula>100</formula>
    </cfRule>
    <cfRule type="cellIs" dxfId="2511" priority="75" stopIfTrue="1" operator="between">
      <formula>50</formula>
      <formula>80</formula>
    </cfRule>
  </conditionalFormatting>
  <conditionalFormatting sqref="AA4">
    <cfRule type="cellIs" dxfId="2510" priority="67" stopIfTrue="1" operator="greaterThan">
      <formula>100</formula>
    </cfRule>
    <cfRule type="cellIs" dxfId="2509" priority="68" stopIfTrue="1" operator="between">
      <formula>80</formula>
      <formula>100</formula>
    </cfRule>
    <cfRule type="cellIs" dxfId="2508" priority="69" stopIfTrue="1" operator="between">
      <formula>50</formula>
      <formula>80</formula>
    </cfRule>
  </conditionalFormatting>
  <conditionalFormatting sqref="Z4">
    <cfRule type="cellIs" dxfId="2507" priority="64" stopIfTrue="1" operator="greaterThan">
      <formula>100</formula>
    </cfRule>
    <cfRule type="cellIs" dxfId="2506" priority="65" stopIfTrue="1" operator="between">
      <formula>80</formula>
      <formula>100</formula>
    </cfRule>
    <cfRule type="cellIs" dxfId="2505" priority="66" stopIfTrue="1" operator="between">
      <formula>50</formula>
      <formula>80</formula>
    </cfRule>
  </conditionalFormatting>
  <conditionalFormatting sqref="X4">
    <cfRule type="cellIs" dxfId="2504" priority="61" stopIfTrue="1" operator="greaterThan">
      <formula>100</formula>
    </cfRule>
    <cfRule type="cellIs" dxfId="2503" priority="62" stopIfTrue="1" operator="between">
      <formula>80</formula>
      <formula>100</formula>
    </cfRule>
    <cfRule type="cellIs" dxfId="2502" priority="63" stopIfTrue="1" operator="between">
      <formula>50</formula>
      <formula>80</formula>
    </cfRule>
  </conditionalFormatting>
  <conditionalFormatting sqref="W4">
    <cfRule type="cellIs" dxfId="2501" priority="58" stopIfTrue="1" operator="greaterThan">
      <formula>100</formula>
    </cfRule>
    <cfRule type="cellIs" dxfId="2500" priority="59" stopIfTrue="1" operator="between">
      <formula>80</formula>
      <formula>100</formula>
    </cfRule>
    <cfRule type="cellIs" dxfId="2499" priority="60" stopIfTrue="1" operator="between">
      <formula>50</formula>
      <formula>80</formula>
    </cfRule>
  </conditionalFormatting>
  <conditionalFormatting sqref="AB4">
    <cfRule type="cellIs" dxfId="2498" priority="55" stopIfTrue="1" operator="greaterThan">
      <formula>100</formula>
    </cfRule>
    <cfRule type="cellIs" dxfId="2497" priority="56" stopIfTrue="1" operator="between">
      <formula>80</formula>
      <formula>100</formula>
    </cfRule>
    <cfRule type="cellIs" dxfId="2496" priority="57" stopIfTrue="1" operator="between">
      <formula>50</formula>
      <formula>80</formula>
    </cfRule>
  </conditionalFormatting>
  <conditionalFormatting sqref="O4">
    <cfRule type="cellIs" dxfId="2495" priority="52" stopIfTrue="1" operator="greaterThan">
      <formula>100</formula>
    </cfRule>
    <cfRule type="cellIs" dxfId="2494" priority="53" stopIfTrue="1" operator="between">
      <formula>80</formula>
      <formula>100</formula>
    </cfRule>
    <cfRule type="cellIs" dxfId="2493" priority="54" stopIfTrue="1" operator="between">
      <formula>50</formula>
      <formula>80</formula>
    </cfRule>
  </conditionalFormatting>
  <conditionalFormatting sqref="H4">
    <cfRule type="cellIs" dxfId="2492" priority="49" stopIfTrue="1" operator="greaterThan">
      <formula>100</formula>
    </cfRule>
    <cfRule type="cellIs" dxfId="2491" priority="50" stopIfTrue="1" operator="between">
      <formula>80</formula>
      <formula>100</formula>
    </cfRule>
    <cfRule type="cellIs" dxfId="2490" priority="51" stopIfTrue="1" operator="between">
      <formula>50</formula>
      <formula>80</formula>
    </cfRule>
  </conditionalFormatting>
  <conditionalFormatting sqref="Y4">
    <cfRule type="cellIs" dxfId="2489" priority="43" stopIfTrue="1" operator="greaterThan">
      <formula>100</formula>
    </cfRule>
    <cfRule type="cellIs" dxfId="2488" priority="44" stopIfTrue="1" operator="between">
      <formula>80</formula>
      <formula>100</formula>
    </cfRule>
    <cfRule type="cellIs" dxfId="2487" priority="45" stopIfTrue="1" operator="between">
      <formula>50</formula>
      <formula>80</formula>
    </cfRule>
  </conditionalFormatting>
  <conditionalFormatting sqref="S4">
    <cfRule type="cellIs" dxfId="2486" priority="40" stopIfTrue="1" operator="greaterThan">
      <formula>100</formula>
    </cfRule>
    <cfRule type="cellIs" dxfId="2485" priority="41" stopIfTrue="1" operator="between">
      <formula>80</formula>
      <formula>100</formula>
    </cfRule>
    <cfRule type="cellIs" dxfId="2484" priority="42" stopIfTrue="1" operator="between">
      <formula>50</formula>
      <formula>80</formula>
    </cfRule>
  </conditionalFormatting>
  <conditionalFormatting sqref="AC4">
    <cfRule type="cellIs" dxfId="2483" priority="37" stopIfTrue="1" operator="greaterThan">
      <formula>100</formula>
    </cfRule>
    <cfRule type="cellIs" dxfId="2482" priority="38" stopIfTrue="1" operator="between">
      <formula>80</formula>
      <formula>100</formula>
    </cfRule>
    <cfRule type="cellIs" dxfId="2481" priority="39" stopIfTrue="1" operator="between">
      <formula>50</formula>
      <formula>80</formula>
    </cfRule>
  </conditionalFormatting>
  <conditionalFormatting sqref="T4">
    <cfRule type="cellIs" dxfId="2480" priority="31" stopIfTrue="1" operator="greaterThan">
      <formula>100</formula>
    </cfRule>
    <cfRule type="cellIs" dxfId="2479" priority="32" stopIfTrue="1" operator="between">
      <formula>80</formula>
      <formula>100</formula>
    </cfRule>
    <cfRule type="cellIs" dxfId="2478" priority="33" stopIfTrue="1" operator="between">
      <formula>50</formula>
      <formula>80</formula>
    </cfRule>
  </conditionalFormatting>
  <conditionalFormatting sqref="K4">
    <cfRule type="cellIs" dxfId="2477" priority="28" stopIfTrue="1" operator="greaterThan">
      <formula>100</formula>
    </cfRule>
    <cfRule type="cellIs" dxfId="2476" priority="29" stopIfTrue="1" operator="between">
      <formula>80</formula>
      <formula>100</formula>
    </cfRule>
    <cfRule type="cellIs" dxfId="2475" priority="30" stopIfTrue="1" operator="between">
      <formula>50</formula>
      <formula>80</formula>
    </cfRule>
  </conditionalFormatting>
  <conditionalFormatting sqref="F4">
    <cfRule type="cellIs" dxfId="2474" priority="25" stopIfTrue="1" operator="greaterThan">
      <formula>100</formula>
    </cfRule>
    <cfRule type="cellIs" dxfId="2473" priority="26" stopIfTrue="1" operator="between">
      <formula>80</formula>
      <formula>100</formula>
    </cfRule>
    <cfRule type="cellIs" dxfId="2472" priority="27" stopIfTrue="1" operator="between">
      <formula>50</formula>
      <formula>80</formula>
    </cfRule>
  </conditionalFormatting>
  <conditionalFormatting sqref="N4">
    <cfRule type="cellIs" dxfId="2471" priority="22" stopIfTrue="1" operator="greaterThan">
      <formula>100</formula>
    </cfRule>
    <cfRule type="cellIs" dxfId="2470" priority="23" stopIfTrue="1" operator="between">
      <formula>80</formula>
      <formula>100</formula>
    </cfRule>
    <cfRule type="cellIs" dxfId="2469" priority="24" stopIfTrue="1" operator="between">
      <formula>50</formula>
      <formula>80</formula>
    </cfRule>
  </conditionalFormatting>
  <conditionalFormatting sqref="G4">
    <cfRule type="cellIs" dxfId="2468" priority="19" stopIfTrue="1" operator="greaterThan">
      <formula>100</formula>
    </cfRule>
    <cfRule type="cellIs" dxfId="2467" priority="20" stopIfTrue="1" operator="between">
      <formula>80</formula>
      <formula>100</formula>
    </cfRule>
    <cfRule type="cellIs" dxfId="2466" priority="21" stopIfTrue="1" operator="between">
      <formula>50</formula>
      <formula>80</formula>
    </cfRule>
  </conditionalFormatting>
  <conditionalFormatting sqref="J4">
    <cfRule type="cellIs" dxfId="2465" priority="16" stopIfTrue="1" operator="greaterThan">
      <formula>100</formula>
    </cfRule>
    <cfRule type="cellIs" dxfId="2464" priority="17" stopIfTrue="1" operator="between">
      <formula>80</formula>
      <formula>100</formula>
    </cfRule>
    <cfRule type="cellIs" dxfId="2463" priority="18" stopIfTrue="1" operator="between">
      <formula>50</formula>
      <formula>80</formula>
    </cfRule>
  </conditionalFormatting>
  <conditionalFormatting sqref="R4">
    <cfRule type="cellIs" dxfId="2462" priority="10" stopIfTrue="1" operator="greaterThan">
      <formula>100</formula>
    </cfRule>
    <cfRule type="cellIs" dxfId="2461" priority="11" stopIfTrue="1" operator="between">
      <formula>80</formula>
      <formula>100</formula>
    </cfRule>
    <cfRule type="cellIs" dxfId="2460" priority="12" stopIfTrue="1" operator="between">
      <formula>50</formula>
      <formula>80</formula>
    </cfRule>
  </conditionalFormatting>
  <conditionalFormatting sqref="B4">
    <cfRule type="cellIs" dxfId="2459" priority="7" stopIfTrue="1" operator="greaterThan">
      <formula>100</formula>
    </cfRule>
    <cfRule type="cellIs" dxfId="2458" priority="8" stopIfTrue="1" operator="between">
      <formula>80</formula>
      <formula>100</formula>
    </cfRule>
    <cfRule type="cellIs" dxfId="2457" priority="9" stopIfTrue="1" operator="between">
      <formula>50</formula>
      <formula>80</formula>
    </cfRule>
  </conditionalFormatting>
  <conditionalFormatting sqref="E4">
    <cfRule type="cellIs" dxfId="2456" priority="4" stopIfTrue="1" operator="greaterThan">
      <formula>100</formula>
    </cfRule>
    <cfRule type="cellIs" dxfId="2455" priority="5" stopIfTrue="1" operator="between">
      <formula>80</formula>
      <formula>100</formula>
    </cfRule>
    <cfRule type="cellIs" dxfId="2454" priority="6" stopIfTrue="1" operator="between">
      <formula>50</formula>
      <formula>80</formula>
    </cfRule>
  </conditionalFormatting>
  <conditionalFormatting sqref="V4">
    <cfRule type="cellIs" dxfId="2453" priority="1" stopIfTrue="1" operator="greaterThan">
      <formula>100</formula>
    </cfRule>
    <cfRule type="cellIs" dxfId="2452" priority="2" stopIfTrue="1" operator="between">
      <formula>80</formula>
      <formula>100</formula>
    </cfRule>
    <cfRule type="cellIs" dxfId="2451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7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13.904999999999999</v>
      </c>
      <c r="C3" s="14">
        <v>12.452999999999999</v>
      </c>
      <c r="D3" s="14">
        <v>16.786999999999999</v>
      </c>
      <c r="E3" s="14">
        <v>13.61</v>
      </c>
      <c r="F3" s="14">
        <v>4.6479999999999997</v>
      </c>
      <c r="G3" s="14">
        <v>13.977</v>
      </c>
      <c r="H3" s="14">
        <v>15.035</v>
      </c>
      <c r="I3" s="14">
        <v>15.888999999999999</v>
      </c>
      <c r="J3" s="14">
        <v>15.455</v>
      </c>
      <c r="K3" s="14">
        <v>10.06</v>
      </c>
      <c r="L3" s="14">
        <v>17.882000000000001</v>
      </c>
      <c r="M3" s="14">
        <v>12.215999999999999</v>
      </c>
      <c r="N3" s="14">
        <v>13.368</v>
      </c>
      <c r="O3" s="14">
        <v>12.065</v>
      </c>
      <c r="P3" s="14">
        <v>11.379</v>
      </c>
      <c r="Q3" s="14">
        <v>2.657</v>
      </c>
      <c r="R3" s="14">
        <v>11.847</v>
      </c>
      <c r="S3" s="14">
        <v>16.754999999999999</v>
      </c>
      <c r="T3" s="14">
        <v>13.685</v>
      </c>
      <c r="U3" s="14">
        <v>15.792999999999999</v>
      </c>
      <c r="V3" s="14">
        <v>11.622999999999999</v>
      </c>
      <c r="W3" s="14">
        <v>4.9429999999999996</v>
      </c>
      <c r="X3" s="14">
        <v>3.5089999999999999</v>
      </c>
      <c r="Y3" s="14">
        <v>11.522</v>
      </c>
      <c r="Z3" s="14">
        <v>11.643000000000001</v>
      </c>
      <c r="AA3" s="14">
        <v>14.968</v>
      </c>
      <c r="AB3" s="14">
        <v>10.840999999999999</v>
      </c>
      <c r="AC3" s="14">
        <v>11.436999999999999</v>
      </c>
      <c r="AD3" s="14">
        <v>4.782</v>
      </c>
      <c r="AE3" s="14">
        <v>3.45</v>
      </c>
      <c r="AF3" s="14">
        <v>4.8940000000000001</v>
      </c>
      <c r="AG3" s="14">
        <v>3.0009999999999999</v>
      </c>
      <c r="AH3" s="14"/>
      <c r="AI3" s="14"/>
    </row>
    <row r="4" spans="1:40" s="7" customFormat="1" x14ac:dyDescent="0.25">
      <c r="A4" s="15" t="s">
        <v>17</v>
      </c>
      <c r="B4" s="18">
        <v>80</v>
      </c>
      <c r="C4" s="18">
        <v>79</v>
      </c>
      <c r="D4" s="18">
        <v>36</v>
      </c>
      <c r="E4" s="18">
        <v>85</v>
      </c>
      <c r="F4" s="18">
        <v>11</v>
      </c>
      <c r="G4" s="18">
        <v>35</v>
      </c>
      <c r="H4" s="18">
        <v>23</v>
      </c>
      <c r="I4" s="18">
        <v>56</v>
      </c>
      <c r="J4" s="18">
        <v>44</v>
      </c>
      <c r="K4" s="18">
        <v>9</v>
      </c>
      <c r="L4" s="18">
        <v>60</v>
      </c>
      <c r="M4" s="18">
        <v>81</v>
      </c>
      <c r="N4" s="18">
        <v>50</v>
      </c>
      <c r="O4" s="18">
        <v>67</v>
      </c>
      <c r="P4" s="18">
        <v>74</v>
      </c>
      <c r="Q4" s="18">
        <v>4</v>
      </c>
      <c r="R4" s="18">
        <v>77</v>
      </c>
      <c r="S4" s="18">
        <v>55</v>
      </c>
      <c r="T4" s="18">
        <v>33</v>
      </c>
      <c r="U4" s="18">
        <v>32</v>
      </c>
      <c r="V4" s="18">
        <v>32</v>
      </c>
      <c r="W4" s="7">
        <v>8</v>
      </c>
      <c r="X4" s="7">
        <v>13</v>
      </c>
      <c r="Y4" s="7">
        <v>33</v>
      </c>
      <c r="Z4" s="7">
        <v>32</v>
      </c>
      <c r="AA4" s="7">
        <v>56</v>
      </c>
      <c r="AB4" s="7">
        <v>67</v>
      </c>
      <c r="AC4" s="7">
        <v>50</v>
      </c>
      <c r="AD4" s="7">
        <v>13</v>
      </c>
      <c r="AE4" s="18">
        <v>8</v>
      </c>
      <c r="AF4" s="18">
        <v>11</v>
      </c>
      <c r="AG4" s="18">
        <v>10</v>
      </c>
      <c r="AH4" s="18"/>
      <c r="AI4" s="18">
        <f>SUM(C4:AG4)</f>
        <v>1244</v>
      </c>
      <c r="AJ4" s="16">
        <f>AVERAGE(C4:AG4)</f>
        <v>40.12903225806452</v>
      </c>
      <c r="AK4" s="17"/>
    </row>
    <row r="5" spans="1:40" x14ac:dyDescent="0.25">
      <c r="A5" s="13" t="s">
        <v>23</v>
      </c>
      <c r="B5" s="12">
        <f t="shared" ref="B5" si="0">B6+$B7</f>
        <v>143318</v>
      </c>
      <c r="C5" s="12">
        <f t="shared" ref="C5:H5" si="1">C6+$B7</f>
        <v>143397</v>
      </c>
      <c r="D5" s="12">
        <f t="shared" si="1"/>
        <v>143433</v>
      </c>
      <c r="E5" s="12">
        <f t="shared" si="1"/>
        <v>143518</v>
      </c>
      <c r="F5" s="12">
        <f t="shared" si="1"/>
        <v>143529</v>
      </c>
      <c r="G5" s="12">
        <f t="shared" si="1"/>
        <v>143564</v>
      </c>
      <c r="H5" s="12">
        <f t="shared" si="1"/>
        <v>143587</v>
      </c>
      <c r="I5" s="12">
        <f t="shared" ref="I5:N5" si="2">I6+$B7</f>
        <v>143643</v>
      </c>
      <c r="J5" s="12">
        <f t="shared" si="2"/>
        <v>143687</v>
      </c>
      <c r="K5" s="12">
        <f t="shared" si="2"/>
        <v>143696</v>
      </c>
      <c r="L5" s="12">
        <f t="shared" si="2"/>
        <v>143756</v>
      </c>
      <c r="M5" s="12">
        <f t="shared" si="2"/>
        <v>143837</v>
      </c>
      <c r="N5" s="12">
        <f t="shared" si="2"/>
        <v>143887</v>
      </c>
      <c r="O5" s="12">
        <f t="shared" ref="O5:Y5" si="3">O6+$B7</f>
        <v>143954</v>
      </c>
      <c r="P5" s="12">
        <f t="shared" si="3"/>
        <v>144028</v>
      </c>
      <c r="Q5" s="12">
        <f t="shared" si="3"/>
        <v>144032</v>
      </c>
      <c r="R5" s="12">
        <f t="shared" si="3"/>
        <v>144109</v>
      </c>
      <c r="S5" s="12">
        <f t="shared" si="3"/>
        <v>144164</v>
      </c>
      <c r="T5" s="12">
        <f t="shared" si="3"/>
        <v>144197</v>
      </c>
      <c r="U5" s="12">
        <f t="shared" si="3"/>
        <v>144229</v>
      </c>
      <c r="V5" s="12">
        <f t="shared" si="3"/>
        <v>144261</v>
      </c>
      <c r="W5" s="12">
        <f t="shared" si="3"/>
        <v>144269</v>
      </c>
      <c r="X5" s="12">
        <f t="shared" si="3"/>
        <v>144282</v>
      </c>
      <c r="Y5" s="12">
        <f t="shared" si="3"/>
        <v>144315</v>
      </c>
      <c r="Z5" s="12">
        <f t="shared" ref="Z5:AG5" si="4">Z6+$B7</f>
        <v>144347</v>
      </c>
      <c r="AA5" s="12">
        <f t="shared" si="4"/>
        <v>144403</v>
      </c>
      <c r="AB5" s="12">
        <f t="shared" si="4"/>
        <v>144470</v>
      </c>
      <c r="AC5" s="12">
        <f t="shared" si="4"/>
        <v>144520</v>
      </c>
      <c r="AD5" s="12">
        <f t="shared" si="4"/>
        <v>144533</v>
      </c>
      <c r="AE5" s="12">
        <f t="shared" si="4"/>
        <v>144541</v>
      </c>
      <c r="AF5" s="12">
        <f t="shared" si="4"/>
        <v>144552</v>
      </c>
      <c r="AG5" s="12">
        <f t="shared" si="4"/>
        <v>144562</v>
      </c>
      <c r="AI5" s="12">
        <f>MAX(C5:AG5)-B5</f>
        <v>1244</v>
      </c>
    </row>
    <row r="6" spans="1:40" x14ac:dyDescent="0.25">
      <c r="B6" s="12">
        <v>74956</v>
      </c>
      <c r="C6" s="12">
        <v>75035</v>
      </c>
      <c r="D6" s="12">
        <v>75071</v>
      </c>
      <c r="E6" s="12">
        <v>75156</v>
      </c>
      <c r="F6" s="12">
        <v>75167</v>
      </c>
      <c r="G6" s="12">
        <v>75202</v>
      </c>
      <c r="H6" s="12">
        <v>75225</v>
      </c>
      <c r="I6" s="12">
        <v>75281</v>
      </c>
      <c r="J6" s="12">
        <v>75325</v>
      </c>
      <c r="K6" s="12">
        <v>75334</v>
      </c>
      <c r="L6" s="12">
        <v>75394</v>
      </c>
      <c r="M6" s="12">
        <v>75475</v>
      </c>
      <c r="N6" s="12">
        <v>75525</v>
      </c>
      <c r="O6" s="12">
        <v>75592</v>
      </c>
      <c r="P6" s="12">
        <v>75666</v>
      </c>
      <c r="Q6" s="12">
        <v>75670</v>
      </c>
      <c r="R6" s="12">
        <v>75747</v>
      </c>
      <c r="S6" s="12">
        <v>75802</v>
      </c>
      <c r="T6" s="12">
        <v>75835</v>
      </c>
      <c r="U6" s="12">
        <v>75867</v>
      </c>
      <c r="V6" s="12">
        <v>75899</v>
      </c>
      <c r="W6" s="12">
        <v>75907</v>
      </c>
      <c r="X6" s="12">
        <v>75920</v>
      </c>
      <c r="Y6" s="12">
        <v>75953</v>
      </c>
      <c r="Z6" s="12">
        <v>75985</v>
      </c>
      <c r="AA6" s="12">
        <v>76041</v>
      </c>
      <c r="AB6" s="12">
        <v>76108</v>
      </c>
      <c r="AC6" s="12">
        <v>76158</v>
      </c>
      <c r="AD6" s="12">
        <v>76171</v>
      </c>
      <c r="AE6" s="12">
        <v>76179</v>
      </c>
      <c r="AF6" s="12">
        <v>76190</v>
      </c>
      <c r="AG6" s="12">
        <v>76200</v>
      </c>
    </row>
    <row r="7" spans="1:40" x14ac:dyDescent="0.25">
      <c r="B7" s="12">
        <v>68362</v>
      </c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2450" priority="70" stopIfTrue="1" operator="greaterThan">
      <formula>70</formula>
    </cfRule>
    <cfRule type="cellIs" dxfId="2449" priority="71" stopIfTrue="1" operator="between">
      <formula>60</formula>
      <formula>70</formula>
    </cfRule>
    <cfRule type="cellIs" dxfId="2448" priority="72" stopIfTrue="1" operator="between">
      <formula>45</formula>
      <formula>60</formula>
    </cfRule>
  </conditionalFormatting>
  <conditionalFormatting sqref="AD4:AG4 C4:D4 P4:Q4 U4 L4:M4">
    <cfRule type="cellIs" dxfId="2447" priority="73" stopIfTrue="1" operator="greaterThan">
      <formula>100</formula>
    </cfRule>
    <cfRule type="cellIs" dxfId="2446" priority="74" stopIfTrue="1" operator="between">
      <formula>80</formula>
      <formula>100</formula>
    </cfRule>
    <cfRule type="cellIs" dxfId="2445" priority="75" stopIfTrue="1" operator="between">
      <formula>50</formula>
      <formula>80</formula>
    </cfRule>
  </conditionalFormatting>
  <conditionalFormatting sqref="AA4">
    <cfRule type="cellIs" dxfId="2444" priority="67" stopIfTrue="1" operator="greaterThan">
      <formula>100</formula>
    </cfRule>
    <cfRule type="cellIs" dxfId="2443" priority="68" stopIfTrue="1" operator="between">
      <formula>80</formula>
      <formula>100</formula>
    </cfRule>
    <cfRule type="cellIs" dxfId="2442" priority="69" stopIfTrue="1" operator="between">
      <formula>50</formula>
      <formula>80</formula>
    </cfRule>
  </conditionalFormatting>
  <conditionalFormatting sqref="Z4">
    <cfRule type="cellIs" dxfId="2441" priority="64" stopIfTrue="1" operator="greaterThan">
      <formula>100</formula>
    </cfRule>
    <cfRule type="cellIs" dxfId="2440" priority="65" stopIfTrue="1" operator="between">
      <formula>80</formula>
      <formula>100</formula>
    </cfRule>
    <cfRule type="cellIs" dxfId="2439" priority="66" stopIfTrue="1" operator="between">
      <formula>50</formula>
      <formula>80</formula>
    </cfRule>
  </conditionalFormatting>
  <conditionalFormatting sqref="X4">
    <cfRule type="cellIs" dxfId="2438" priority="61" stopIfTrue="1" operator="greaterThan">
      <formula>100</formula>
    </cfRule>
    <cfRule type="cellIs" dxfId="2437" priority="62" stopIfTrue="1" operator="between">
      <formula>80</formula>
      <formula>100</formula>
    </cfRule>
    <cfRule type="cellIs" dxfId="2436" priority="63" stopIfTrue="1" operator="between">
      <formula>50</formula>
      <formula>80</formula>
    </cfRule>
  </conditionalFormatting>
  <conditionalFormatting sqref="W4">
    <cfRule type="cellIs" dxfId="2435" priority="58" stopIfTrue="1" operator="greaterThan">
      <formula>100</formula>
    </cfRule>
    <cfRule type="cellIs" dxfId="2434" priority="59" stopIfTrue="1" operator="between">
      <formula>80</formula>
      <formula>100</formula>
    </cfRule>
    <cfRule type="cellIs" dxfId="2433" priority="60" stopIfTrue="1" operator="between">
      <formula>50</formula>
      <formula>80</formula>
    </cfRule>
  </conditionalFormatting>
  <conditionalFormatting sqref="AB4">
    <cfRule type="cellIs" dxfId="2432" priority="55" stopIfTrue="1" operator="greaterThan">
      <formula>100</formula>
    </cfRule>
    <cfRule type="cellIs" dxfId="2431" priority="56" stopIfTrue="1" operator="between">
      <formula>80</formula>
      <formula>100</formula>
    </cfRule>
    <cfRule type="cellIs" dxfId="2430" priority="57" stopIfTrue="1" operator="between">
      <formula>50</formula>
      <formula>80</formula>
    </cfRule>
  </conditionalFormatting>
  <conditionalFormatting sqref="H4">
    <cfRule type="cellIs" dxfId="2429" priority="49" stopIfTrue="1" operator="greaterThan">
      <formula>100</formula>
    </cfRule>
    <cfRule type="cellIs" dxfId="2428" priority="50" stopIfTrue="1" operator="between">
      <formula>80</formula>
      <formula>100</formula>
    </cfRule>
    <cfRule type="cellIs" dxfId="2427" priority="51" stopIfTrue="1" operator="between">
      <formula>50</formula>
      <formula>80</formula>
    </cfRule>
  </conditionalFormatting>
  <conditionalFormatting sqref="Y4">
    <cfRule type="cellIs" dxfId="2426" priority="46" stopIfTrue="1" operator="greaterThan">
      <formula>100</formula>
    </cfRule>
    <cfRule type="cellIs" dxfId="2425" priority="47" stopIfTrue="1" operator="between">
      <formula>80</formula>
      <formula>100</formula>
    </cfRule>
    <cfRule type="cellIs" dxfId="2424" priority="48" stopIfTrue="1" operator="between">
      <formula>50</formula>
      <formula>80</formula>
    </cfRule>
  </conditionalFormatting>
  <conditionalFormatting sqref="S4">
    <cfRule type="cellIs" dxfId="2423" priority="43" stopIfTrue="1" operator="greaterThan">
      <formula>100</formula>
    </cfRule>
    <cfRule type="cellIs" dxfId="2422" priority="44" stopIfTrue="1" operator="between">
      <formula>80</formula>
      <formula>100</formula>
    </cfRule>
    <cfRule type="cellIs" dxfId="2421" priority="45" stopIfTrue="1" operator="between">
      <formula>50</formula>
      <formula>80</formula>
    </cfRule>
  </conditionalFormatting>
  <conditionalFormatting sqref="AC4">
    <cfRule type="cellIs" dxfId="2420" priority="40" stopIfTrue="1" operator="greaterThan">
      <formula>100</formula>
    </cfRule>
    <cfRule type="cellIs" dxfId="2419" priority="41" stopIfTrue="1" operator="between">
      <formula>80</formula>
      <formula>100</formula>
    </cfRule>
    <cfRule type="cellIs" dxfId="2418" priority="42" stopIfTrue="1" operator="between">
      <formula>50</formula>
      <formula>80</formula>
    </cfRule>
  </conditionalFormatting>
  <conditionalFormatting sqref="T4">
    <cfRule type="cellIs" dxfId="2417" priority="37" stopIfTrue="1" operator="greaterThan">
      <formula>100</formula>
    </cfRule>
    <cfRule type="cellIs" dxfId="2416" priority="38" stopIfTrue="1" operator="between">
      <formula>80</formula>
      <formula>100</formula>
    </cfRule>
    <cfRule type="cellIs" dxfId="2415" priority="39" stopIfTrue="1" operator="between">
      <formula>50</formula>
      <formula>80</formula>
    </cfRule>
  </conditionalFormatting>
  <conditionalFormatting sqref="K4">
    <cfRule type="cellIs" dxfId="2414" priority="34" stopIfTrue="1" operator="greaterThan">
      <formula>100</formula>
    </cfRule>
    <cfRule type="cellIs" dxfId="2413" priority="35" stopIfTrue="1" operator="between">
      <formula>80</formula>
      <formula>100</formula>
    </cfRule>
    <cfRule type="cellIs" dxfId="2412" priority="36" stopIfTrue="1" operator="between">
      <formula>50</formula>
      <formula>80</formula>
    </cfRule>
  </conditionalFormatting>
  <conditionalFormatting sqref="F4">
    <cfRule type="cellIs" dxfId="2411" priority="31" stopIfTrue="1" operator="greaterThan">
      <formula>100</formula>
    </cfRule>
    <cfRule type="cellIs" dxfId="2410" priority="32" stopIfTrue="1" operator="between">
      <formula>80</formula>
      <formula>100</formula>
    </cfRule>
    <cfRule type="cellIs" dxfId="2409" priority="33" stopIfTrue="1" operator="between">
      <formula>50</formula>
      <formula>80</formula>
    </cfRule>
  </conditionalFormatting>
  <conditionalFormatting sqref="N4">
    <cfRule type="cellIs" dxfId="2408" priority="28" stopIfTrue="1" operator="greaterThan">
      <formula>100</formula>
    </cfRule>
    <cfRule type="cellIs" dxfId="2407" priority="29" stopIfTrue="1" operator="between">
      <formula>80</formula>
      <formula>100</formula>
    </cfRule>
    <cfRule type="cellIs" dxfId="2406" priority="30" stopIfTrue="1" operator="between">
      <formula>50</formula>
      <formula>80</formula>
    </cfRule>
  </conditionalFormatting>
  <conditionalFormatting sqref="G4">
    <cfRule type="cellIs" dxfId="2405" priority="25" stopIfTrue="1" operator="greaterThan">
      <formula>100</formula>
    </cfRule>
    <cfRule type="cellIs" dxfId="2404" priority="26" stopIfTrue="1" operator="between">
      <formula>80</formula>
      <formula>100</formula>
    </cfRule>
    <cfRule type="cellIs" dxfId="2403" priority="27" stopIfTrue="1" operator="between">
      <formula>50</formula>
      <formula>80</formula>
    </cfRule>
  </conditionalFormatting>
  <conditionalFormatting sqref="J4">
    <cfRule type="cellIs" dxfId="2402" priority="22" stopIfTrue="1" operator="greaterThan">
      <formula>100</formula>
    </cfRule>
    <cfRule type="cellIs" dxfId="2401" priority="23" stopIfTrue="1" operator="between">
      <formula>80</formula>
      <formula>100</formula>
    </cfRule>
    <cfRule type="cellIs" dxfId="2400" priority="24" stopIfTrue="1" operator="between">
      <formula>50</formula>
      <formula>80</formula>
    </cfRule>
  </conditionalFormatting>
  <conditionalFormatting sqref="R4">
    <cfRule type="cellIs" dxfId="2399" priority="19" stopIfTrue="1" operator="greaterThan">
      <formula>100</formula>
    </cfRule>
    <cfRule type="cellIs" dxfId="2398" priority="20" stopIfTrue="1" operator="between">
      <formula>80</formula>
      <formula>100</formula>
    </cfRule>
    <cfRule type="cellIs" dxfId="2397" priority="21" stopIfTrue="1" operator="between">
      <formula>50</formula>
      <formula>80</formula>
    </cfRule>
  </conditionalFormatting>
  <conditionalFormatting sqref="E4">
    <cfRule type="cellIs" dxfId="2396" priority="13" stopIfTrue="1" operator="greaterThan">
      <formula>100</formula>
    </cfRule>
    <cfRule type="cellIs" dxfId="2395" priority="14" stopIfTrue="1" operator="between">
      <formula>80</formula>
      <formula>100</formula>
    </cfRule>
    <cfRule type="cellIs" dxfId="2394" priority="15" stopIfTrue="1" operator="between">
      <formula>50</formula>
      <formula>80</formula>
    </cfRule>
  </conditionalFormatting>
  <conditionalFormatting sqref="V4">
    <cfRule type="cellIs" dxfId="2393" priority="10" stopIfTrue="1" operator="greaterThan">
      <formula>100</formula>
    </cfRule>
    <cfRule type="cellIs" dxfId="2392" priority="11" stopIfTrue="1" operator="between">
      <formula>80</formula>
      <formula>100</formula>
    </cfRule>
    <cfRule type="cellIs" dxfId="2391" priority="12" stopIfTrue="1" operator="between">
      <formula>50</formula>
      <formula>80</formula>
    </cfRule>
  </conditionalFormatting>
  <conditionalFormatting sqref="B4">
    <cfRule type="cellIs" dxfId="2390" priority="7" stopIfTrue="1" operator="greaterThan">
      <formula>100</formula>
    </cfRule>
    <cfRule type="cellIs" dxfId="2389" priority="8" stopIfTrue="1" operator="between">
      <formula>80</formula>
      <formula>100</formula>
    </cfRule>
    <cfRule type="cellIs" dxfId="2388" priority="9" stopIfTrue="1" operator="between">
      <formula>50</formula>
      <formula>80</formula>
    </cfRule>
  </conditionalFormatting>
  <conditionalFormatting sqref="I4">
    <cfRule type="cellIs" dxfId="2387" priority="4" stopIfTrue="1" operator="greaterThan">
      <formula>100</formula>
    </cfRule>
    <cfRule type="cellIs" dxfId="2386" priority="5" stopIfTrue="1" operator="between">
      <formula>80</formula>
      <formula>100</formula>
    </cfRule>
    <cfRule type="cellIs" dxfId="2385" priority="6" stopIfTrue="1" operator="between">
      <formula>50</formula>
      <formula>80</formula>
    </cfRule>
  </conditionalFormatting>
  <conditionalFormatting sqref="O4">
    <cfRule type="cellIs" dxfId="2384" priority="1" stopIfTrue="1" operator="greaterThan">
      <formula>100</formula>
    </cfRule>
    <cfRule type="cellIs" dxfId="2383" priority="2" stopIfTrue="1" operator="between">
      <formula>80</formula>
      <formula>100</formula>
    </cfRule>
    <cfRule type="cellIs" dxfId="2382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7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3.0009999999999999</v>
      </c>
      <c r="C3" s="14">
        <v>5.6589999999999998</v>
      </c>
      <c r="D3" s="14">
        <v>14.34</v>
      </c>
      <c r="E3" s="14">
        <v>4.0529999999999999</v>
      </c>
      <c r="F3" s="14">
        <v>15.805999999999999</v>
      </c>
      <c r="G3" s="14">
        <v>14.391</v>
      </c>
      <c r="H3" s="14">
        <v>14.077999999999999</v>
      </c>
      <c r="I3" s="14">
        <v>3.089</v>
      </c>
      <c r="J3" s="14">
        <v>1.748</v>
      </c>
      <c r="K3" s="14">
        <v>14.895</v>
      </c>
      <c r="L3" s="14">
        <v>12.234999999999999</v>
      </c>
      <c r="M3" s="14">
        <v>14.342000000000001</v>
      </c>
      <c r="N3" s="14">
        <v>10.705</v>
      </c>
      <c r="O3" s="14">
        <v>13.067</v>
      </c>
      <c r="P3" s="14">
        <v>3.0569999999999999</v>
      </c>
      <c r="Q3" s="14">
        <v>7.915</v>
      </c>
      <c r="R3" s="14">
        <v>12.212</v>
      </c>
      <c r="S3" s="14">
        <v>1.0580000000000001</v>
      </c>
      <c r="T3" s="14">
        <v>14.43</v>
      </c>
      <c r="U3" s="14">
        <v>11.044</v>
      </c>
      <c r="V3" s="14">
        <v>4.0460000000000003</v>
      </c>
      <c r="W3" s="14">
        <v>1.46</v>
      </c>
      <c r="X3" s="14">
        <v>9.1050000000000004</v>
      </c>
      <c r="Y3" s="14">
        <v>7.2889999999999997</v>
      </c>
      <c r="Z3" s="14">
        <v>10.738</v>
      </c>
      <c r="AA3" s="14">
        <v>9.2100000000000009</v>
      </c>
      <c r="AB3" s="14">
        <v>6.0449999999999999</v>
      </c>
      <c r="AC3" s="14">
        <v>12.384</v>
      </c>
      <c r="AD3" s="14">
        <v>10.013999999999999</v>
      </c>
      <c r="AE3" s="14">
        <v>4.34</v>
      </c>
      <c r="AF3" s="14">
        <v>12.117000000000001</v>
      </c>
      <c r="AG3" s="14"/>
      <c r="AH3" s="14"/>
      <c r="AI3" s="14"/>
    </row>
    <row r="4" spans="1:40" s="7" customFormat="1" x14ac:dyDescent="0.25">
      <c r="A4" s="15" t="s">
        <v>17</v>
      </c>
      <c r="B4" s="18">
        <v>10</v>
      </c>
      <c r="C4" s="18">
        <v>12</v>
      </c>
      <c r="D4" s="18">
        <v>27</v>
      </c>
      <c r="E4" s="18">
        <v>8</v>
      </c>
      <c r="F4" s="18">
        <v>26</v>
      </c>
      <c r="G4" s="18">
        <v>37</v>
      </c>
      <c r="H4" s="18">
        <v>26</v>
      </c>
      <c r="I4" s="18">
        <v>9</v>
      </c>
      <c r="J4" s="18">
        <v>5</v>
      </c>
      <c r="K4" s="18">
        <v>25</v>
      </c>
      <c r="L4" s="18">
        <v>39</v>
      </c>
      <c r="M4" s="18">
        <v>27</v>
      </c>
      <c r="N4" s="18">
        <v>58</v>
      </c>
      <c r="O4" s="18">
        <v>29</v>
      </c>
      <c r="P4" s="18">
        <v>9</v>
      </c>
      <c r="Q4" s="18">
        <v>17</v>
      </c>
      <c r="R4" s="18">
        <v>34</v>
      </c>
      <c r="S4" s="18">
        <v>3</v>
      </c>
      <c r="T4" s="18">
        <v>42</v>
      </c>
      <c r="U4" s="18">
        <v>23</v>
      </c>
      <c r="V4" s="18">
        <v>13</v>
      </c>
      <c r="W4" s="7">
        <v>5</v>
      </c>
      <c r="X4" s="7">
        <v>14</v>
      </c>
      <c r="Y4" s="7">
        <v>19</v>
      </c>
      <c r="Z4" s="7">
        <v>22</v>
      </c>
      <c r="AA4" s="7">
        <v>36</v>
      </c>
      <c r="AB4" s="7">
        <v>15</v>
      </c>
      <c r="AC4" s="7">
        <v>28</v>
      </c>
      <c r="AD4" s="7">
        <v>9</v>
      </c>
      <c r="AE4" s="18">
        <v>7</v>
      </c>
      <c r="AF4" s="18">
        <v>13</v>
      </c>
      <c r="AG4" s="18"/>
      <c r="AH4" s="18"/>
      <c r="AI4" s="18">
        <f>SUM(C4:AG4)</f>
        <v>637</v>
      </c>
      <c r="AJ4" s="16">
        <f>AVERAGE(C4:AG4)</f>
        <v>21.233333333333334</v>
      </c>
      <c r="AK4" s="17"/>
    </row>
    <row r="5" spans="1:40" x14ac:dyDescent="0.25">
      <c r="A5" s="13" t="s">
        <v>23</v>
      </c>
      <c r="B5" s="12">
        <f t="shared" ref="B5:J5" si="0">B6+$B7</f>
        <v>144562</v>
      </c>
      <c r="C5" s="12">
        <f t="shared" si="0"/>
        <v>144574</v>
      </c>
      <c r="D5" s="12">
        <f t="shared" si="0"/>
        <v>144601</v>
      </c>
      <c r="E5" s="12">
        <f t="shared" si="0"/>
        <v>144609</v>
      </c>
      <c r="F5" s="12">
        <f t="shared" si="0"/>
        <v>144635</v>
      </c>
      <c r="G5" s="12">
        <f t="shared" si="0"/>
        <v>144672</v>
      </c>
      <c r="H5" s="12">
        <f t="shared" si="0"/>
        <v>144698</v>
      </c>
      <c r="I5" s="12">
        <f t="shared" si="0"/>
        <v>144707</v>
      </c>
      <c r="J5" s="12">
        <f t="shared" si="0"/>
        <v>144712</v>
      </c>
      <c r="K5" s="12">
        <f t="shared" ref="K5:AF5" si="1">K6+$B7</f>
        <v>144737</v>
      </c>
      <c r="L5" s="12">
        <f t="shared" si="1"/>
        <v>144776</v>
      </c>
      <c r="M5" s="12">
        <f t="shared" si="1"/>
        <v>144803</v>
      </c>
      <c r="N5" s="12">
        <f t="shared" si="1"/>
        <v>144861</v>
      </c>
      <c r="O5" s="12">
        <f t="shared" si="1"/>
        <v>144890</v>
      </c>
      <c r="P5" s="12">
        <f t="shared" si="1"/>
        <v>144899</v>
      </c>
      <c r="Q5" s="12">
        <f t="shared" si="1"/>
        <v>144916</v>
      </c>
      <c r="R5" s="12">
        <f t="shared" si="1"/>
        <v>144950</v>
      </c>
      <c r="S5" s="12">
        <f t="shared" si="1"/>
        <v>144953</v>
      </c>
      <c r="T5" s="12">
        <f t="shared" si="1"/>
        <v>144995</v>
      </c>
      <c r="U5" s="12">
        <f t="shared" si="1"/>
        <v>145018</v>
      </c>
      <c r="V5" s="12">
        <f t="shared" si="1"/>
        <v>145031</v>
      </c>
      <c r="W5" s="12">
        <f t="shared" si="1"/>
        <v>145036</v>
      </c>
      <c r="X5" s="12">
        <f t="shared" si="1"/>
        <v>145050</v>
      </c>
      <c r="Y5" s="12">
        <f t="shared" si="1"/>
        <v>145069</v>
      </c>
      <c r="Z5" s="12">
        <f t="shared" si="1"/>
        <v>145091</v>
      </c>
      <c r="AA5" s="12">
        <f t="shared" si="1"/>
        <v>145127</v>
      </c>
      <c r="AB5" s="12">
        <f t="shared" si="1"/>
        <v>145142</v>
      </c>
      <c r="AC5" s="12">
        <f t="shared" si="1"/>
        <v>145170</v>
      </c>
      <c r="AD5" s="12">
        <f t="shared" si="1"/>
        <v>145179</v>
      </c>
      <c r="AE5" s="12">
        <f t="shared" si="1"/>
        <v>145186</v>
      </c>
      <c r="AF5" s="12">
        <f t="shared" si="1"/>
        <v>145199</v>
      </c>
      <c r="AG5" s="12"/>
      <c r="AI5" s="12">
        <f>MAX(C5:AG5)-B5</f>
        <v>637</v>
      </c>
    </row>
    <row r="6" spans="1:40" x14ac:dyDescent="0.25">
      <c r="B6" s="12">
        <v>76200</v>
      </c>
      <c r="C6" s="12">
        <v>76212</v>
      </c>
      <c r="D6" s="12">
        <v>76239</v>
      </c>
      <c r="E6" s="12">
        <v>76247</v>
      </c>
      <c r="F6" s="12">
        <v>76273</v>
      </c>
      <c r="G6" s="12">
        <v>76310</v>
      </c>
      <c r="H6" s="12">
        <v>76336</v>
      </c>
      <c r="I6" s="12">
        <v>76345</v>
      </c>
      <c r="J6" s="12">
        <v>76350</v>
      </c>
      <c r="K6" s="12">
        <v>76375</v>
      </c>
      <c r="L6" s="12">
        <v>76414</v>
      </c>
      <c r="M6" s="12">
        <v>76441</v>
      </c>
      <c r="N6" s="12">
        <v>76499</v>
      </c>
      <c r="O6" s="12">
        <v>76528</v>
      </c>
      <c r="P6" s="12">
        <v>76537</v>
      </c>
      <c r="Q6" s="12">
        <v>76554</v>
      </c>
      <c r="R6" s="12">
        <v>76588</v>
      </c>
      <c r="S6" s="12">
        <v>76591</v>
      </c>
      <c r="T6" s="12">
        <v>76633</v>
      </c>
      <c r="U6" s="12">
        <v>76656</v>
      </c>
      <c r="V6" s="12">
        <v>76669</v>
      </c>
      <c r="W6" s="12">
        <v>76674</v>
      </c>
      <c r="X6" s="12">
        <v>76688</v>
      </c>
      <c r="Y6" s="12">
        <v>76707</v>
      </c>
      <c r="Z6" s="12">
        <v>76729</v>
      </c>
      <c r="AA6" s="12">
        <v>76765</v>
      </c>
      <c r="AB6" s="12">
        <v>76780</v>
      </c>
      <c r="AC6" s="12">
        <v>76808</v>
      </c>
      <c r="AD6" s="12">
        <v>76817</v>
      </c>
      <c r="AE6" s="12">
        <v>76824</v>
      </c>
      <c r="AF6" s="12">
        <v>76837</v>
      </c>
      <c r="AG6" s="12"/>
    </row>
    <row r="7" spans="1:40" x14ac:dyDescent="0.25">
      <c r="B7" s="12">
        <v>68362</v>
      </c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2381" priority="70" stopIfTrue="1" operator="greaterThan">
      <formula>70</formula>
    </cfRule>
    <cfRule type="cellIs" dxfId="2380" priority="71" stopIfTrue="1" operator="between">
      <formula>60</formula>
      <formula>70</formula>
    </cfRule>
    <cfRule type="cellIs" dxfId="2379" priority="72" stopIfTrue="1" operator="between">
      <formula>45</formula>
      <formula>60</formula>
    </cfRule>
  </conditionalFormatting>
  <conditionalFormatting sqref="AD4:AG4 D4 P4:Q4 U4 L4:M4">
    <cfRule type="cellIs" dxfId="2378" priority="73" stopIfTrue="1" operator="greaterThan">
      <formula>100</formula>
    </cfRule>
    <cfRule type="cellIs" dxfId="2377" priority="74" stopIfTrue="1" operator="between">
      <formula>80</formula>
      <formula>100</formula>
    </cfRule>
    <cfRule type="cellIs" dxfId="2376" priority="75" stopIfTrue="1" operator="between">
      <formula>50</formula>
      <formula>80</formula>
    </cfRule>
  </conditionalFormatting>
  <conditionalFormatting sqref="AA4">
    <cfRule type="cellIs" dxfId="2375" priority="67" stopIfTrue="1" operator="greaterThan">
      <formula>100</formula>
    </cfRule>
    <cfRule type="cellIs" dxfId="2374" priority="68" stopIfTrue="1" operator="between">
      <formula>80</formula>
      <formula>100</formula>
    </cfRule>
    <cfRule type="cellIs" dxfId="2373" priority="69" stopIfTrue="1" operator="between">
      <formula>50</formula>
      <formula>80</formula>
    </cfRule>
  </conditionalFormatting>
  <conditionalFormatting sqref="Z4">
    <cfRule type="cellIs" dxfId="2372" priority="64" stopIfTrue="1" operator="greaterThan">
      <formula>100</formula>
    </cfRule>
    <cfRule type="cellIs" dxfId="2371" priority="65" stopIfTrue="1" operator="between">
      <formula>80</formula>
      <formula>100</formula>
    </cfRule>
    <cfRule type="cellIs" dxfId="2370" priority="66" stopIfTrue="1" operator="between">
      <formula>50</formula>
      <formula>80</formula>
    </cfRule>
  </conditionalFormatting>
  <conditionalFormatting sqref="X4">
    <cfRule type="cellIs" dxfId="2369" priority="61" stopIfTrue="1" operator="greaterThan">
      <formula>100</formula>
    </cfRule>
    <cfRule type="cellIs" dxfId="2368" priority="62" stopIfTrue="1" operator="between">
      <formula>80</formula>
      <formula>100</formula>
    </cfRule>
    <cfRule type="cellIs" dxfId="2367" priority="63" stopIfTrue="1" operator="between">
      <formula>50</formula>
      <formula>80</formula>
    </cfRule>
  </conditionalFormatting>
  <conditionalFormatting sqref="W4">
    <cfRule type="cellIs" dxfId="2366" priority="58" stopIfTrue="1" operator="greaterThan">
      <formula>100</formula>
    </cfRule>
    <cfRule type="cellIs" dxfId="2365" priority="59" stopIfTrue="1" operator="between">
      <formula>80</formula>
      <formula>100</formula>
    </cfRule>
    <cfRule type="cellIs" dxfId="2364" priority="60" stopIfTrue="1" operator="between">
      <formula>50</formula>
      <formula>80</formula>
    </cfRule>
  </conditionalFormatting>
  <conditionalFormatting sqref="AB4">
    <cfRule type="cellIs" dxfId="2363" priority="55" stopIfTrue="1" operator="greaterThan">
      <formula>100</formula>
    </cfRule>
    <cfRule type="cellIs" dxfId="2362" priority="56" stopIfTrue="1" operator="between">
      <formula>80</formula>
      <formula>100</formula>
    </cfRule>
    <cfRule type="cellIs" dxfId="2361" priority="57" stopIfTrue="1" operator="between">
      <formula>50</formula>
      <formula>80</formula>
    </cfRule>
  </conditionalFormatting>
  <conditionalFormatting sqref="H4">
    <cfRule type="cellIs" dxfId="2360" priority="52" stopIfTrue="1" operator="greaterThan">
      <formula>100</formula>
    </cfRule>
    <cfRule type="cellIs" dxfId="2359" priority="53" stopIfTrue="1" operator="between">
      <formula>80</formula>
      <formula>100</formula>
    </cfRule>
    <cfRule type="cellIs" dxfId="2358" priority="54" stopIfTrue="1" operator="between">
      <formula>50</formula>
      <formula>80</formula>
    </cfRule>
  </conditionalFormatting>
  <conditionalFormatting sqref="Y4">
    <cfRule type="cellIs" dxfId="2357" priority="49" stopIfTrue="1" operator="greaterThan">
      <formula>100</formula>
    </cfRule>
    <cfRule type="cellIs" dxfId="2356" priority="50" stopIfTrue="1" operator="between">
      <formula>80</formula>
      <formula>100</formula>
    </cfRule>
    <cfRule type="cellIs" dxfId="2355" priority="51" stopIfTrue="1" operator="between">
      <formula>50</formula>
      <formula>80</formula>
    </cfRule>
  </conditionalFormatting>
  <conditionalFormatting sqref="S4">
    <cfRule type="cellIs" dxfId="2354" priority="46" stopIfTrue="1" operator="greaterThan">
      <formula>100</formula>
    </cfRule>
    <cfRule type="cellIs" dxfId="2353" priority="47" stopIfTrue="1" operator="between">
      <formula>80</formula>
      <formula>100</formula>
    </cfRule>
    <cfRule type="cellIs" dxfId="2352" priority="48" stopIfTrue="1" operator="between">
      <formula>50</formula>
      <formula>80</formula>
    </cfRule>
  </conditionalFormatting>
  <conditionalFormatting sqref="AC4">
    <cfRule type="cellIs" dxfId="2351" priority="43" stopIfTrue="1" operator="greaterThan">
      <formula>100</formula>
    </cfRule>
    <cfRule type="cellIs" dxfId="2350" priority="44" stopIfTrue="1" operator="between">
      <formula>80</formula>
      <formula>100</formula>
    </cfRule>
    <cfRule type="cellIs" dxfId="2349" priority="45" stopIfTrue="1" operator="between">
      <formula>50</formula>
      <formula>80</formula>
    </cfRule>
  </conditionalFormatting>
  <conditionalFormatting sqref="T4">
    <cfRule type="cellIs" dxfId="2348" priority="40" stopIfTrue="1" operator="greaterThan">
      <formula>100</formula>
    </cfRule>
    <cfRule type="cellIs" dxfId="2347" priority="41" stopIfTrue="1" operator="between">
      <formula>80</formula>
      <formula>100</formula>
    </cfRule>
    <cfRule type="cellIs" dxfId="2346" priority="42" stopIfTrue="1" operator="between">
      <formula>50</formula>
      <formula>80</formula>
    </cfRule>
  </conditionalFormatting>
  <conditionalFormatting sqref="K4">
    <cfRule type="cellIs" dxfId="2345" priority="37" stopIfTrue="1" operator="greaterThan">
      <formula>100</formula>
    </cfRule>
    <cfRule type="cellIs" dxfId="2344" priority="38" stopIfTrue="1" operator="between">
      <formula>80</formula>
      <formula>100</formula>
    </cfRule>
    <cfRule type="cellIs" dxfId="2343" priority="39" stopIfTrue="1" operator="between">
      <formula>50</formula>
      <formula>80</formula>
    </cfRule>
  </conditionalFormatting>
  <conditionalFormatting sqref="F4">
    <cfRule type="cellIs" dxfId="2342" priority="34" stopIfTrue="1" operator="greaterThan">
      <formula>100</formula>
    </cfRule>
    <cfRule type="cellIs" dxfId="2341" priority="35" stopIfTrue="1" operator="between">
      <formula>80</formula>
      <formula>100</formula>
    </cfRule>
    <cfRule type="cellIs" dxfId="2340" priority="36" stopIfTrue="1" operator="between">
      <formula>50</formula>
      <formula>80</formula>
    </cfRule>
  </conditionalFormatting>
  <conditionalFormatting sqref="N4">
    <cfRule type="cellIs" dxfId="2339" priority="31" stopIfTrue="1" operator="greaterThan">
      <formula>100</formula>
    </cfRule>
    <cfRule type="cellIs" dxfId="2338" priority="32" stopIfTrue="1" operator="between">
      <formula>80</formula>
      <formula>100</formula>
    </cfRule>
    <cfRule type="cellIs" dxfId="2337" priority="33" stopIfTrue="1" operator="between">
      <formula>50</formula>
      <formula>80</formula>
    </cfRule>
  </conditionalFormatting>
  <conditionalFormatting sqref="G4">
    <cfRule type="cellIs" dxfId="2336" priority="28" stopIfTrue="1" operator="greaterThan">
      <formula>100</formula>
    </cfRule>
    <cfRule type="cellIs" dxfId="2335" priority="29" stopIfTrue="1" operator="between">
      <formula>80</formula>
      <formula>100</formula>
    </cfRule>
    <cfRule type="cellIs" dxfId="2334" priority="30" stopIfTrue="1" operator="between">
      <formula>50</formula>
      <formula>80</formula>
    </cfRule>
  </conditionalFormatting>
  <conditionalFormatting sqref="J4">
    <cfRule type="cellIs" dxfId="2333" priority="25" stopIfTrue="1" operator="greaterThan">
      <formula>100</formula>
    </cfRule>
    <cfRule type="cellIs" dxfId="2332" priority="26" stopIfTrue="1" operator="between">
      <formula>80</formula>
      <formula>100</formula>
    </cfRule>
    <cfRule type="cellIs" dxfId="2331" priority="27" stopIfTrue="1" operator="between">
      <formula>50</formula>
      <formula>80</formula>
    </cfRule>
  </conditionalFormatting>
  <conditionalFormatting sqref="R4">
    <cfRule type="cellIs" dxfId="2330" priority="22" stopIfTrue="1" operator="greaterThan">
      <formula>100</formula>
    </cfRule>
    <cfRule type="cellIs" dxfId="2329" priority="23" stopIfTrue="1" operator="between">
      <formula>80</formula>
      <formula>100</formula>
    </cfRule>
    <cfRule type="cellIs" dxfId="2328" priority="24" stopIfTrue="1" operator="between">
      <formula>50</formula>
      <formula>80</formula>
    </cfRule>
  </conditionalFormatting>
  <conditionalFormatting sqref="E4">
    <cfRule type="cellIs" dxfId="2327" priority="19" stopIfTrue="1" operator="greaterThan">
      <formula>100</formula>
    </cfRule>
    <cfRule type="cellIs" dxfId="2326" priority="20" stopIfTrue="1" operator="between">
      <formula>80</formula>
      <formula>100</formula>
    </cfRule>
    <cfRule type="cellIs" dxfId="2325" priority="21" stopIfTrue="1" operator="between">
      <formula>50</formula>
      <formula>80</formula>
    </cfRule>
  </conditionalFormatting>
  <conditionalFormatting sqref="V4">
    <cfRule type="cellIs" dxfId="2324" priority="16" stopIfTrue="1" operator="greaterThan">
      <formula>100</formula>
    </cfRule>
    <cfRule type="cellIs" dxfId="2323" priority="17" stopIfTrue="1" operator="between">
      <formula>80</formula>
      <formula>100</formula>
    </cfRule>
    <cfRule type="cellIs" dxfId="2322" priority="18" stopIfTrue="1" operator="between">
      <formula>50</formula>
      <formula>80</formula>
    </cfRule>
  </conditionalFormatting>
  <conditionalFormatting sqref="I4">
    <cfRule type="cellIs" dxfId="2321" priority="10" stopIfTrue="1" operator="greaterThan">
      <formula>100</formula>
    </cfRule>
    <cfRule type="cellIs" dxfId="2320" priority="11" stopIfTrue="1" operator="between">
      <formula>80</formula>
      <formula>100</formula>
    </cfRule>
    <cfRule type="cellIs" dxfId="2319" priority="12" stopIfTrue="1" operator="between">
      <formula>50</formula>
      <formula>80</formula>
    </cfRule>
  </conditionalFormatting>
  <conditionalFormatting sqref="O4">
    <cfRule type="cellIs" dxfId="2318" priority="7" stopIfTrue="1" operator="greaterThan">
      <formula>100</formula>
    </cfRule>
    <cfRule type="cellIs" dxfId="2317" priority="8" stopIfTrue="1" operator="between">
      <formula>80</formula>
      <formula>100</formula>
    </cfRule>
    <cfRule type="cellIs" dxfId="2316" priority="9" stopIfTrue="1" operator="between">
      <formula>50</formula>
      <formula>80</formula>
    </cfRule>
  </conditionalFormatting>
  <conditionalFormatting sqref="B4">
    <cfRule type="cellIs" dxfId="2315" priority="4" stopIfTrue="1" operator="greaterThan">
      <formula>100</formula>
    </cfRule>
    <cfRule type="cellIs" dxfId="2314" priority="5" stopIfTrue="1" operator="between">
      <formula>80</formula>
      <formula>100</formula>
    </cfRule>
    <cfRule type="cellIs" dxfId="2313" priority="6" stopIfTrue="1" operator="between">
      <formula>50</formula>
      <formula>80</formula>
    </cfRule>
  </conditionalFormatting>
  <conditionalFormatting sqref="C4">
    <cfRule type="cellIs" dxfId="2312" priority="1" stopIfTrue="1" operator="greaterThan">
      <formula>100</formula>
    </cfRule>
    <cfRule type="cellIs" dxfId="2311" priority="2" stopIfTrue="1" operator="between">
      <formula>80</formula>
      <formula>100</formula>
    </cfRule>
    <cfRule type="cellIs" dxfId="2310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7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12.117000000000001</v>
      </c>
      <c r="C3" s="14">
        <v>2.1160000000000001</v>
      </c>
      <c r="D3" s="14">
        <v>2.9809999999999999</v>
      </c>
      <c r="E3" s="14">
        <v>9.6959999999999997</v>
      </c>
      <c r="F3" s="14">
        <v>9.7650000000000006</v>
      </c>
      <c r="G3" s="14">
        <v>2.9020000000000001</v>
      </c>
      <c r="H3" s="14">
        <v>10.817</v>
      </c>
      <c r="I3" s="14">
        <v>12.132999999999999</v>
      </c>
      <c r="J3" s="14">
        <v>10.507999999999999</v>
      </c>
      <c r="K3" s="14">
        <v>6.6420000000000003</v>
      </c>
      <c r="L3" s="14">
        <v>10.071999999999999</v>
      </c>
      <c r="M3" s="14">
        <v>2.0030000000000001</v>
      </c>
      <c r="N3" s="14">
        <v>9.7070000000000007</v>
      </c>
      <c r="O3" s="14">
        <v>11.302</v>
      </c>
      <c r="P3" s="14">
        <v>11.002000000000001</v>
      </c>
      <c r="Q3" s="14">
        <v>7.7460000000000004</v>
      </c>
      <c r="R3" s="14">
        <v>7.4480000000000004</v>
      </c>
      <c r="S3" s="14">
        <v>4.7619999999999996</v>
      </c>
      <c r="T3" s="14">
        <v>10.285</v>
      </c>
      <c r="U3" s="14">
        <v>11.404999999999999</v>
      </c>
      <c r="V3" s="14">
        <v>0.77700000000000002</v>
      </c>
      <c r="W3" s="14">
        <v>12.096</v>
      </c>
      <c r="X3" s="14">
        <v>10.47</v>
      </c>
      <c r="Y3" s="14">
        <v>9.8030000000000008</v>
      </c>
      <c r="Z3" s="14">
        <v>9.9250000000000007</v>
      </c>
      <c r="AA3" s="14">
        <v>11.739000000000001</v>
      </c>
      <c r="AB3" s="14">
        <v>8.6920000000000002</v>
      </c>
      <c r="AC3" s="14">
        <v>8.7210000000000001</v>
      </c>
      <c r="AD3" s="14">
        <v>9.85</v>
      </c>
      <c r="AE3" s="14">
        <v>10.250999999999999</v>
      </c>
      <c r="AF3" s="14">
        <v>2.0539999999999998</v>
      </c>
      <c r="AG3" s="14">
        <v>3.1379999999999999</v>
      </c>
      <c r="AH3" s="14"/>
      <c r="AI3" s="14"/>
    </row>
    <row r="4" spans="1:40" s="7" customFormat="1" x14ac:dyDescent="0.25">
      <c r="A4" s="15" t="s">
        <v>17</v>
      </c>
      <c r="B4" s="18">
        <v>13</v>
      </c>
      <c r="C4" s="18">
        <v>3</v>
      </c>
      <c r="D4" s="18">
        <v>7</v>
      </c>
      <c r="E4" s="18">
        <v>40</v>
      </c>
      <c r="F4" s="18">
        <v>25</v>
      </c>
      <c r="G4" s="18">
        <v>8</v>
      </c>
      <c r="H4" s="18">
        <v>20</v>
      </c>
      <c r="I4" s="18">
        <v>32</v>
      </c>
      <c r="J4" s="18">
        <v>36</v>
      </c>
      <c r="K4" s="18">
        <v>9</v>
      </c>
      <c r="L4" s="18">
        <v>47</v>
      </c>
      <c r="M4" s="18">
        <v>5</v>
      </c>
      <c r="N4" s="18">
        <v>41</v>
      </c>
      <c r="O4" s="18">
        <v>18</v>
      </c>
      <c r="P4" s="18">
        <v>23</v>
      </c>
      <c r="Q4" s="18">
        <v>19</v>
      </c>
      <c r="R4" s="18">
        <v>19</v>
      </c>
      <c r="S4" s="18">
        <v>8</v>
      </c>
      <c r="T4" s="18">
        <v>23</v>
      </c>
      <c r="U4" s="18">
        <v>31</v>
      </c>
      <c r="V4" s="18">
        <v>1</v>
      </c>
      <c r="W4" s="7">
        <v>33</v>
      </c>
      <c r="X4" s="7">
        <v>8</v>
      </c>
      <c r="Y4" s="7">
        <v>13</v>
      </c>
      <c r="Z4" s="7">
        <v>6</v>
      </c>
      <c r="AA4" s="7">
        <v>30</v>
      </c>
      <c r="AB4" s="7">
        <v>15</v>
      </c>
      <c r="AC4" s="7">
        <v>13</v>
      </c>
      <c r="AD4" s="7">
        <v>34</v>
      </c>
      <c r="AE4" s="18">
        <v>21</v>
      </c>
      <c r="AF4" s="18">
        <v>7</v>
      </c>
      <c r="AG4" s="18">
        <v>7</v>
      </c>
      <c r="AH4" s="18"/>
      <c r="AI4" s="18">
        <f>SUM(C4:AG4)</f>
        <v>602</v>
      </c>
      <c r="AJ4" s="16">
        <f>AVERAGE(C4:AG4)</f>
        <v>19.419354838709676</v>
      </c>
      <c r="AK4" s="17"/>
    </row>
    <row r="5" spans="1:40" x14ac:dyDescent="0.25">
      <c r="A5" s="13" t="s">
        <v>23</v>
      </c>
      <c r="B5" s="12">
        <f t="shared" ref="B5" si="0">B6+$B7</f>
        <v>145199</v>
      </c>
      <c r="C5" s="12">
        <f t="shared" ref="C5:J5" si="1">C6+$B7</f>
        <v>145202</v>
      </c>
      <c r="D5" s="12">
        <f t="shared" si="1"/>
        <v>145209</v>
      </c>
      <c r="E5" s="12">
        <f t="shared" si="1"/>
        <v>145249</v>
      </c>
      <c r="F5" s="12">
        <f t="shared" si="1"/>
        <v>145274</v>
      </c>
      <c r="G5" s="12">
        <f t="shared" si="1"/>
        <v>145282</v>
      </c>
      <c r="H5" s="12">
        <f t="shared" si="1"/>
        <v>145302</v>
      </c>
      <c r="I5" s="12">
        <f t="shared" si="1"/>
        <v>145334</v>
      </c>
      <c r="J5" s="12">
        <f t="shared" si="1"/>
        <v>145370</v>
      </c>
      <c r="K5" s="12">
        <f t="shared" ref="K5:L5" si="2">K6+$B7</f>
        <v>145379</v>
      </c>
      <c r="L5" s="12">
        <f t="shared" si="2"/>
        <v>145426</v>
      </c>
      <c r="M5" s="12">
        <f t="shared" ref="M5:R5" si="3">M6+$B7</f>
        <v>145431</v>
      </c>
      <c r="N5" s="12">
        <f t="shared" si="3"/>
        <v>145472</v>
      </c>
      <c r="O5" s="12">
        <f t="shared" si="3"/>
        <v>145490</v>
      </c>
      <c r="P5" s="12">
        <f t="shared" si="3"/>
        <v>145513</v>
      </c>
      <c r="Q5" s="12">
        <f t="shared" si="3"/>
        <v>145532</v>
      </c>
      <c r="R5" s="12">
        <f t="shared" si="3"/>
        <v>145551</v>
      </c>
      <c r="S5" s="12">
        <f t="shared" ref="S5:AG5" si="4">S6+$B7</f>
        <v>145559</v>
      </c>
      <c r="T5" s="12">
        <f t="shared" si="4"/>
        <v>145582</v>
      </c>
      <c r="U5" s="12">
        <f t="shared" si="4"/>
        <v>145613</v>
      </c>
      <c r="V5" s="12">
        <f t="shared" si="4"/>
        <v>145614</v>
      </c>
      <c r="W5" s="12">
        <f t="shared" si="4"/>
        <v>145647</v>
      </c>
      <c r="X5" s="12">
        <f t="shared" si="4"/>
        <v>145655</v>
      </c>
      <c r="Y5" s="12">
        <f t="shared" si="4"/>
        <v>145668</v>
      </c>
      <c r="Z5" s="12">
        <f t="shared" si="4"/>
        <v>145674</v>
      </c>
      <c r="AA5" s="12">
        <f t="shared" si="4"/>
        <v>145704</v>
      </c>
      <c r="AB5" s="12">
        <f t="shared" si="4"/>
        <v>145719</v>
      </c>
      <c r="AC5" s="12">
        <f t="shared" si="4"/>
        <v>145732</v>
      </c>
      <c r="AD5" s="12">
        <f t="shared" si="4"/>
        <v>145766</v>
      </c>
      <c r="AE5" s="12">
        <f t="shared" si="4"/>
        <v>145787</v>
      </c>
      <c r="AF5" s="12">
        <f t="shared" si="4"/>
        <v>145794</v>
      </c>
      <c r="AG5" s="12">
        <f t="shared" si="4"/>
        <v>145801</v>
      </c>
      <c r="AI5" s="12">
        <f>MAX(C5:AG5)-B5</f>
        <v>602</v>
      </c>
    </row>
    <row r="6" spans="1:40" x14ac:dyDescent="0.25">
      <c r="B6" s="12">
        <v>76837</v>
      </c>
      <c r="C6" s="12">
        <v>76840</v>
      </c>
      <c r="D6" s="12">
        <v>76847</v>
      </c>
      <c r="E6" s="12">
        <v>76887</v>
      </c>
      <c r="F6" s="12">
        <v>76912</v>
      </c>
      <c r="G6" s="12">
        <v>76920</v>
      </c>
      <c r="H6" s="12">
        <v>76940</v>
      </c>
      <c r="I6" s="12">
        <v>76972</v>
      </c>
      <c r="J6" s="12">
        <v>77008</v>
      </c>
      <c r="K6" s="12">
        <v>77017</v>
      </c>
      <c r="L6" s="12">
        <v>77064</v>
      </c>
      <c r="M6" s="12">
        <v>77069</v>
      </c>
      <c r="N6" s="12">
        <v>77110</v>
      </c>
      <c r="O6" s="12">
        <v>77128</v>
      </c>
      <c r="P6" s="12">
        <v>77151</v>
      </c>
      <c r="Q6" s="12">
        <v>77170</v>
      </c>
      <c r="R6" s="12">
        <v>77189</v>
      </c>
      <c r="S6" s="12">
        <v>77197</v>
      </c>
      <c r="T6" s="12">
        <v>77220</v>
      </c>
      <c r="U6" s="12">
        <v>77251</v>
      </c>
      <c r="V6" s="12">
        <v>77252</v>
      </c>
      <c r="W6" s="12">
        <v>77285</v>
      </c>
      <c r="X6" s="12">
        <v>77293</v>
      </c>
      <c r="Y6" s="12">
        <v>77306</v>
      </c>
      <c r="Z6" s="12">
        <v>77312</v>
      </c>
      <c r="AA6" s="12">
        <v>77342</v>
      </c>
      <c r="AB6" s="12">
        <v>77357</v>
      </c>
      <c r="AC6" s="12">
        <v>77370</v>
      </c>
      <c r="AD6" s="12">
        <v>77404</v>
      </c>
      <c r="AE6" s="12">
        <v>77425</v>
      </c>
      <c r="AF6" s="12">
        <v>77432</v>
      </c>
      <c r="AG6" s="12">
        <v>77439</v>
      </c>
    </row>
    <row r="7" spans="1:40" x14ac:dyDescent="0.25">
      <c r="B7" s="12">
        <v>68362</v>
      </c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2309" priority="79" stopIfTrue="1" operator="greaterThan">
      <formula>70</formula>
    </cfRule>
    <cfRule type="cellIs" dxfId="2308" priority="80" stopIfTrue="1" operator="between">
      <formula>60</formula>
      <formula>70</formula>
    </cfRule>
    <cfRule type="cellIs" dxfId="2307" priority="81" stopIfTrue="1" operator="between">
      <formula>45</formula>
      <formula>60</formula>
    </cfRule>
  </conditionalFormatting>
  <conditionalFormatting sqref="AD4:AG4 D4 P4:Q4 U4 L4">
    <cfRule type="cellIs" dxfId="2306" priority="82" stopIfTrue="1" operator="greaterThan">
      <formula>100</formula>
    </cfRule>
    <cfRule type="cellIs" dxfId="2305" priority="83" stopIfTrue="1" operator="between">
      <formula>80</formula>
      <formula>100</formula>
    </cfRule>
    <cfRule type="cellIs" dxfId="2304" priority="84" stopIfTrue="1" operator="between">
      <formula>50</formula>
      <formula>80</formula>
    </cfRule>
  </conditionalFormatting>
  <conditionalFormatting sqref="AA4">
    <cfRule type="cellIs" dxfId="2303" priority="76" stopIfTrue="1" operator="greaterThan">
      <formula>100</formula>
    </cfRule>
    <cfRule type="cellIs" dxfId="2302" priority="77" stopIfTrue="1" operator="between">
      <formula>80</formula>
      <formula>100</formula>
    </cfRule>
    <cfRule type="cellIs" dxfId="2301" priority="78" stopIfTrue="1" operator="between">
      <formula>50</formula>
      <formula>80</formula>
    </cfRule>
  </conditionalFormatting>
  <conditionalFormatting sqref="Z4">
    <cfRule type="cellIs" dxfId="2300" priority="73" stopIfTrue="1" operator="greaterThan">
      <formula>100</formula>
    </cfRule>
    <cfRule type="cellIs" dxfId="2299" priority="74" stopIfTrue="1" operator="between">
      <formula>80</formula>
      <formula>100</formula>
    </cfRule>
    <cfRule type="cellIs" dxfId="2298" priority="75" stopIfTrue="1" operator="between">
      <formula>50</formula>
      <formula>80</formula>
    </cfRule>
  </conditionalFormatting>
  <conditionalFormatting sqref="X4">
    <cfRule type="cellIs" dxfId="2297" priority="70" stopIfTrue="1" operator="greaterThan">
      <formula>100</formula>
    </cfRule>
    <cfRule type="cellIs" dxfId="2296" priority="71" stopIfTrue="1" operator="between">
      <formula>80</formula>
      <formula>100</formula>
    </cfRule>
    <cfRule type="cellIs" dxfId="2295" priority="72" stopIfTrue="1" operator="between">
      <formula>50</formula>
      <formula>80</formula>
    </cfRule>
  </conditionalFormatting>
  <conditionalFormatting sqref="W4">
    <cfRule type="cellIs" dxfId="2294" priority="67" stopIfTrue="1" operator="greaterThan">
      <formula>100</formula>
    </cfRule>
    <cfRule type="cellIs" dxfId="2293" priority="68" stopIfTrue="1" operator="between">
      <formula>80</formula>
      <formula>100</formula>
    </cfRule>
    <cfRule type="cellIs" dxfId="2292" priority="69" stopIfTrue="1" operator="between">
      <formula>50</formula>
      <formula>80</formula>
    </cfRule>
  </conditionalFormatting>
  <conditionalFormatting sqref="AB4">
    <cfRule type="cellIs" dxfId="2291" priority="64" stopIfTrue="1" operator="greaterThan">
      <formula>100</formula>
    </cfRule>
    <cfRule type="cellIs" dxfId="2290" priority="65" stopIfTrue="1" operator="between">
      <formula>80</formula>
      <formula>100</formula>
    </cfRule>
    <cfRule type="cellIs" dxfId="2289" priority="66" stopIfTrue="1" operator="between">
      <formula>50</formula>
      <formula>80</formula>
    </cfRule>
  </conditionalFormatting>
  <conditionalFormatting sqref="H4">
    <cfRule type="cellIs" dxfId="2288" priority="61" stopIfTrue="1" operator="greaterThan">
      <formula>100</formula>
    </cfRule>
    <cfRule type="cellIs" dxfId="2287" priority="62" stopIfTrue="1" operator="between">
      <formula>80</formula>
      <formula>100</formula>
    </cfRule>
    <cfRule type="cellIs" dxfId="2286" priority="63" stopIfTrue="1" operator="between">
      <formula>50</formula>
      <formula>80</formula>
    </cfRule>
  </conditionalFormatting>
  <conditionalFormatting sqref="Y4">
    <cfRule type="cellIs" dxfId="2285" priority="58" stopIfTrue="1" operator="greaterThan">
      <formula>100</formula>
    </cfRule>
    <cfRule type="cellIs" dxfId="2284" priority="59" stopIfTrue="1" operator="between">
      <formula>80</formula>
      <formula>100</formula>
    </cfRule>
    <cfRule type="cellIs" dxfId="2283" priority="60" stopIfTrue="1" operator="between">
      <formula>50</formula>
      <formula>80</formula>
    </cfRule>
  </conditionalFormatting>
  <conditionalFormatting sqref="AC4">
    <cfRule type="cellIs" dxfId="2282" priority="52" stopIfTrue="1" operator="greaterThan">
      <formula>100</formula>
    </cfRule>
    <cfRule type="cellIs" dxfId="2281" priority="53" stopIfTrue="1" operator="between">
      <formula>80</formula>
      <formula>100</formula>
    </cfRule>
    <cfRule type="cellIs" dxfId="2280" priority="54" stopIfTrue="1" operator="between">
      <formula>50</formula>
      <formula>80</formula>
    </cfRule>
  </conditionalFormatting>
  <conditionalFormatting sqref="T4">
    <cfRule type="cellIs" dxfId="2279" priority="49" stopIfTrue="1" operator="greaterThan">
      <formula>100</formula>
    </cfRule>
    <cfRule type="cellIs" dxfId="2278" priority="50" stopIfTrue="1" operator="between">
      <formula>80</formula>
      <formula>100</formula>
    </cfRule>
    <cfRule type="cellIs" dxfId="2277" priority="51" stopIfTrue="1" operator="between">
      <formula>50</formula>
      <formula>80</formula>
    </cfRule>
  </conditionalFormatting>
  <conditionalFormatting sqref="F4">
    <cfRule type="cellIs" dxfId="2276" priority="43" stopIfTrue="1" operator="greaterThan">
      <formula>100</formula>
    </cfRule>
    <cfRule type="cellIs" dxfId="2275" priority="44" stopIfTrue="1" operator="between">
      <formula>80</formula>
      <formula>100</formula>
    </cfRule>
    <cfRule type="cellIs" dxfId="2274" priority="45" stopIfTrue="1" operator="between">
      <formula>50</formula>
      <formula>80</formula>
    </cfRule>
  </conditionalFormatting>
  <conditionalFormatting sqref="N4">
    <cfRule type="cellIs" dxfId="2273" priority="40" stopIfTrue="1" operator="greaterThan">
      <formula>100</formula>
    </cfRule>
    <cfRule type="cellIs" dxfId="2272" priority="41" stopIfTrue="1" operator="between">
      <formula>80</formula>
      <formula>100</formula>
    </cfRule>
    <cfRule type="cellIs" dxfId="2271" priority="42" stopIfTrue="1" operator="between">
      <formula>50</formula>
      <formula>80</formula>
    </cfRule>
  </conditionalFormatting>
  <conditionalFormatting sqref="G4">
    <cfRule type="cellIs" dxfId="2270" priority="37" stopIfTrue="1" operator="greaterThan">
      <formula>100</formula>
    </cfRule>
    <cfRule type="cellIs" dxfId="2269" priority="38" stopIfTrue="1" operator="between">
      <formula>80</formula>
      <formula>100</formula>
    </cfRule>
    <cfRule type="cellIs" dxfId="2268" priority="39" stopIfTrue="1" operator="between">
      <formula>50</formula>
      <formula>80</formula>
    </cfRule>
  </conditionalFormatting>
  <conditionalFormatting sqref="J4">
    <cfRule type="cellIs" dxfId="2267" priority="34" stopIfTrue="1" operator="greaterThan">
      <formula>100</formula>
    </cfRule>
    <cfRule type="cellIs" dxfId="2266" priority="35" stopIfTrue="1" operator="between">
      <formula>80</formula>
      <formula>100</formula>
    </cfRule>
    <cfRule type="cellIs" dxfId="2265" priority="36" stopIfTrue="1" operator="between">
      <formula>50</formula>
      <formula>80</formula>
    </cfRule>
  </conditionalFormatting>
  <conditionalFormatting sqref="R4">
    <cfRule type="cellIs" dxfId="2264" priority="31" stopIfTrue="1" operator="greaterThan">
      <formula>100</formula>
    </cfRule>
    <cfRule type="cellIs" dxfId="2263" priority="32" stopIfTrue="1" operator="between">
      <formula>80</formula>
      <formula>100</formula>
    </cfRule>
    <cfRule type="cellIs" dxfId="2262" priority="33" stopIfTrue="1" operator="between">
      <formula>50</formula>
      <formula>80</formula>
    </cfRule>
  </conditionalFormatting>
  <conditionalFormatting sqref="E4">
    <cfRule type="cellIs" dxfId="2261" priority="28" stopIfTrue="1" operator="greaterThan">
      <formula>100</formula>
    </cfRule>
    <cfRule type="cellIs" dxfId="2260" priority="29" stopIfTrue="1" operator="between">
      <formula>80</formula>
      <formula>100</formula>
    </cfRule>
    <cfRule type="cellIs" dxfId="2259" priority="30" stopIfTrue="1" operator="between">
      <formula>50</formula>
      <formula>80</formula>
    </cfRule>
  </conditionalFormatting>
  <conditionalFormatting sqref="V4">
    <cfRule type="cellIs" dxfId="2258" priority="25" stopIfTrue="1" operator="greaterThan">
      <formula>100</formula>
    </cfRule>
    <cfRule type="cellIs" dxfId="2257" priority="26" stopIfTrue="1" operator="between">
      <formula>80</formula>
      <formula>100</formula>
    </cfRule>
    <cfRule type="cellIs" dxfId="2256" priority="27" stopIfTrue="1" operator="between">
      <formula>50</formula>
      <formula>80</formula>
    </cfRule>
  </conditionalFormatting>
  <conditionalFormatting sqref="I4">
    <cfRule type="cellIs" dxfId="2255" priority="22" stopIfTrue="1" operator="greaterThan">
      <formula>100</formula>
    </cfRule>
    <cfRule type="cellIs" dxfId="2254" priority="23" stopIfTrue="1" operator="between">
      <formula>80</formula>
      <formula>100</formula>
    </cfRule>
    <cfRule type="cellIs" dxfId="2253" priority="24" stopIfTrue="1" operator="between">
      <formula>50</formula>
      <formula>80</formula>
    </cfRule>
  </conditionalFormatting>
  <conditionalFormatting sqref="O4">
    <cfRule type="cellIs" dxfId="2252" priority="19" stopIfTrue="1" operator="greaterThan">
      <formula>100</formula>
    </cfRule>
    <cfRule type="cellIs" dxfId="2251" priority="20" stopIfTrue="1" operator="between">
      <formula>80</formula>
      <formula>100</formula>
    </cfRule>
    <cfRule type="cellIs" dxfId="2250" priority="21" stopIfTrue="1" operator="between">
      <formula>50</formula>
      <formula>80</formula>
    </cfRule>
  </conditionalFormatting>
  <conditionalFormatting sqref="C4">
    <cfRule type="cellIs" dxfId="2249" priority="13" stopIfTrue="1" operator="greaterThan">
      <formula>100</formula>
    </cfRule>
    <cfRule type="cellIs" dxfId="2248" priority="14" stopIfTrue="1" operator="between">
      <formula>80</formula>
      <formula>100</formula>
    </cfRule>
    <cfRule type="cellIs" dxfId="2247" priority="15" stopIfTrue="1" operator="between">
      <formula>50</formula>
      <formula>80</formula>
    </cfRule>
  </conditionalFormatting>
  <conditionalFormatting sqref="B4">
    <cfRule type="cellIs" dxfId="2246" priority="10" stopIfTrue="1" operator="greaterThan">
      <formula>100</formula>
    </cfRule>
    <cfRule type="cellIs" dxfId="2245" priority="11" stopIfTrue="1" operator="between">
      <formula>80</formula>
      <formula>100</formula>
    </cfRule>
    <cfRule type="cellIs" dxfId="2244" priority="12" stopIfTrue="1" operator="between">
      <formula>50</formula>
      <formula>80</formula>
    </cfRule>
  </conditionalFormatting>
  <conditionalFormatting sqref="K4">
    <cfRule type="cellIs" dxfId="2243" priority="7" stopIfTrue="1" operator="greaterThan">
      <formula>100</formula>
    </cfRule>
    <cfRule type="cellIs" dxfId="2242" priority="8" stopIfTrue="1" operator="between">
      <formula>80</formula>
      <formula>100</formula>
    </cfRule>
    <cfRule type="cellIs" dxfId="2241" priority="9" stopIfTrue="1" operator="between">
      <formula>50</formula>
      <formula>80</formula>
    </cfRule>
  </conditionalFormatting>
  <conditionalFormatting sqref="M4">
    <cfRule type="cellIs" dxfId="2240" priority="4" stopIfTrue="1" operator="greaterThan">
      <formula>100</formula>
    </cfRule>
    <cfRule type="cellIs" dxfId="2239" priority="5" stopIfTrue="1" operator="between">
      <formula>80</formula>
      <formula>100</formula>
    </cfRule>
    <cfRule type="cellIs" dxfId="2238" priority="6" stopIfTrue="1" operator="between">
      <formula>50</formula>
      <formula>80</formula>
    </cfRule>
  </conditionalFormatting>
  <conditionalFormatting sqref="S4">
    <cfRule type="cellIs" dxfId="2237" priority="1" stopIfTrue="1" operator="greaterThan">
      <formula>100</formula>
    </cfRule>
    <cfRule type="cellIs" dxfId="2236" priority="2" stopIfTrue="1" operator="between">
      <formula>80</formula>
      <formula>100</formula>
    </cfRule>
    <cfRule type="cellIs" dxfId="2235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/>
  </sheetViews>
  <sheetFormatPr baseColWidth="10" defaultRowHeight="13.2" x14ac:dyDescent="0.25"/>
  <cols>
    <col min="1" max="1" width="23.5546875" style="13" customWidth="1"/>
    <col min="2" max="2" width="6.33203125" style="13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 t="s">
        <v>18</v>
      </c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AN2" s="4"/>
    </row>
    <row r="3" spans="1:40" x14ac:dyDescent="0.25">
      <c r="A3" s="13" t="s">
        <v>22</v>
      </c>
      <c r="B3" s="14">
        <v>7.9870000000000001</v>
      </c>
      <c r="C3" s="14">
        <v>15</v>
      </c>
      <c r="D3" s="14">
        <v>14.988</v>
      </c>
      <c r="E3" s="14">
        <v>15</v>
      </c>
      <c r="F3" s="14">
        <v>13.073</v>
      </c>
      <c r="G3" s="14">
        <v>5.4909999999999997</v>
      </c>
      <c r="H3" s="14">
        <v>9.4450000000000003</v>
      </c>
      <c r="I3" s="14">
        <v>9.4160000000000004</v>
      </c>
      <c r="J3" s="14">
        <v>14.177</v>
      </c>
      <c r="K3" s="14">
        <v>15</v>
      </c>
      <c r="L3" s="14">
        <v>15</v>
      </c>
      <c r="M3" s="14">
        <v>15</v>
      </c>
      <c r="N3" s="14">
        <v>15</v>
      </c>
      <c r="O3" s="14">
        <v>15</v>
      </c>
      <c r="P3" s="14">
        <v>14.4</v>
      </c>
      <c r="Q3" s="14">
        <v>15</v>
      </c>
      <c r="R3" s="14">
        <v>15</v>
      </c>
      <c r="S3" s="14">
        <v>14.084</v>
      </c>
      <c r="T3" s="14">
        <v>15</v>
      </c>
      <c r="U3" s="14">
        <v>2.0710000000000002</v>
      </c>
      <c r="V3" s="14">
        <v>15</v>
      </c>
      <c r="W3" s="14">
        <v>5.6079999999999997</v>
      </c>
      <c r="X3" s="14">
        <v>6.02</v>
      </c>
      <c r="Y3" s="14">
        <v>15</v>
      </c>
      <c r="Z3" s="14">
        <v>14.544</v>
      </c>
      <c r="AA3" s="14">
        <v>14.321999999999999</v>
      </c>
      <c r="AB3" s="14">
        <v>15</v>
      </c>
      <c r="AC3" s="14">
        <v>6.1769999999999996</v>
      </c>
      <c r="AD3" s="14">
        <v>15</v>
      </c>
      <c r="AE3" s="14">
        <v>5.6379999999999999</v>
      </c>
      <c r="AF3" s="14">
        <v>12.622999999999999</v>
      </c>
      <c r="AG3" s="14"/>
      <c r="AH3" s="14"/>
      <c r="AI3" s="14"/>
    </row>
    <row r="4" spans="1:40" s="7" customFormat="1" x14ac:dyDescent="0.25">
      <c r="A4" s="15" t="s">
        <v>17</v>
      </c>
      <c r="B4" s="18">
        <v>20.7</v>
      </c>
      <c r="C4" s="18">
        <v>91.2</v>
      </c>
      <c r="D4" s="18">
        <v>86.8</v>
      </c>
      <c r="E4" s="18">
        <v>50.9</v>
      </c>
      <c r="F4" s="18">
        <v>57.4</v>
      </c>
      <c r="G4" s="18">
        <v>27.8</v>
      </c>
      <c r="H4" s="18">
        <v>41.4</v>
      </c>
      <c r="I4" s="18">
        <v>34.700000000000003</v>
      </c>
      <c r="J4" s="18">
        <v>36.6</v>
      </c>
      <c r="K4" s="18">
        <v>44.8</v>
      </c>
      <c r="L4" s="18">
        <v>77.8</v>
      </c>
      <c r="M4" s="18">
        <v>52.5</v>
      </c>
      <c r="N4" s="18">
        <v>81.900000000000006</v>
      </c>
      <c r="O4" s="18">
        <v>86.1</v>
      </c>
      <c r="P4" s="18">
        <v>111.1</v>
      </c>
      <c r="Q4" s="18">
        <v>103.5</v>
      </c>
      <c r="R4" s="18">
        <v>92.4</v>
      </c>
      <c r="S4" s="18">
        <v>104.5</v>
      </c>
      <c r="T4" s="18">
        <v>91.2</v>
      </c>
      <c r="U4" s="18">
        <v>13.1</v>
      </c>
      <c r="V4" s="18">
        <v>50.5</v>
      </c>
      <c r="W4" s="18">
        <v>31.6</v>
      </c>
      <c r="X4" s="18">
        <v>30.4</v>
      </c>
      <c r="Y4" s="18">
        <v>85.6</v>
      </c>
      <c r="Z4" s="18">
        <v>112.7</v>
      </c>
      <c r="AA4" s="18">
        <v>113.1</v>
      </c>
      <c r="AB4" s="18">
        <v>59.5</v>
      </c>
      <c r="AC4" s="18">
        <v>24.3</v>
      </c>
      <c r="AD4" s="18">
        <v>59.9</v>
      </c>
      <c r="AE4" s="18">
        <v>27.9</v>
      </c>
      <c r="AF4" s="18">
        <v>39.9</v>
      </c>
      <c r="AG4" s="18"/>
      <c r="AH4" s="18"/>
      <c r="AI4" s="18">
        <f>SUM(C4:AG4)</f>
        <v>1921.1000000000001</v>
      </c>
      <c r="AJ4" s="16">
        <f>AVERAGE(C4:AG4)</f>
        <v>64.036666666666676</v>
      </c>
      <c r="AK4" s="17"/>
    </row>
    <row r="5" spans="1:40" x14ac:dyDescent="0.25">
      <c r="A5" s="13" t="s">
        <v>23</v>
      </c>
      <c r="B5" s="12">
        <v>5278</v>
      </c>
      <c r="C5">
        <v>5369</v>
      </c>
      <c r="D5">
        <v>5456</v>
      </c>
      <c r="E5">
        <v>5506</v>
      </c>
      <c r="F5" s="12">
        <v>5564</v>
      </c>
      <c r="G5" s="12">
        <v>5592</v>
      </c>
      <c r="H5" s="12">
        <v>5633</v>
      </c>
      <c r="I5" s="12">
        <v>5668</v>
      </c>
      <c r="J5" s="12">
        <v>5705</v>
      </c>
      <c r="K5" s="12">
        <v>5749</v>
      </c>
      <c r="L5" s="12">
        <v>5827</v>
      </c>
      <c r="M5" s="12">
        <v>5880</v>
      </c>
      <c r="N5" s="12">
        <v>5962</v>
      </c>
      <c r="O5" s="12">
        <v>6048</v>
      </c>
      <c r="P5" s="12">
        <v>6159</v>
      </c>
      <c r="Q5" s="12">
        <v>6263</v>
      </c>
      <c r="R5" s="12">
        <v>6355</v>
      </c>
      <c r="S5" s="12">
        <v>6460</v>
      </c>
      <c r="T5" s="12">
        <v>6551</v>
      </c>
      <c r="U5" s="12">
        <v>6564</v>
      </c>
      <c r="V5" s="12">
        <v>6615</v>
      </c>
      <c r="W5" s="12">
        <v>6647</v>
      </c>
      <c r="X5" s="12">
        <v>6677</v>
      </c>
      <c r="Y5" s="12">
        <v>6763</v>
      </c>
      <c r="Z5" s="12">
        <v>6875</v>
      </c>
      <c r="AA5" s="12">
        <v>6988</v>
      </c>
      <c r="AB5" s="12">
        <v>7048</v>
      </c>
      <c r="AC5" s="12">
        <v>7072</v>
      </c>
      <c r="AD5" s="12">
        <v>7132</v>
      </c>
      <c r="AE5" s="12">
        <v>7160</v>
      </c>
      <c r="AF5" s="12">
        <v>7200</v>
      </c>
      <c r="AG5" s="12"/>
      <c r="AI5" s="12">
        <f>MAX(C5:AG5)-B5</f>
        <v>1922</v>
      </c>
    </row>
  </sheetData>
  <sheetProtection selectLockedCells="1" selectUnlockedCells="1"/>
  <phoneticPr fontId="0" type="noConversion"/>
  <conditionalFormatting sqref="B6:AG6">
    <cfRule type="cellIs" dxfId="3569" priority="1" stopIfTrue="1" operator="greaterThan">
      <formula>17</formula>
    </cfRule>
    <cfRule type="cellIs" dxfId="3568" priority="2" stopIfTrue="1" operator="between">
      <formula>10</formula>
      <formula>15</formula>
    </cfRule>
    <cfRule type="cellIs" dxfId="3567" priority="3" stopIfTrue="1" operator="between">
      <formula>15</formula>
      <formula>17</formula>
    </cfRule>
  </conditionalFormatting>
  <conditionalFormatting sqref="B4:AG4">
    <cfRule type="cellIs" dxfId="3566" priority="4" stopIfTrue="1" operator="greaterThan">
      <formula>50</formula>
    </cfRule>
    <cfRule type="cellIs" dxfId="3565" priority="5" stopIfTrue="1" operator="between">
      <formula>25</formula>
      <formula>35</formula>
    </cfRule>
    <cfRule type="cellIs" dxfId="3564" priority="6" stopIfTrue="1" operator="between">
      <formula>35</formula>
      <formula>50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7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20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3.1379999999999999</v>
      </c>
      <c r="C3" s="14">
        <v>1.71</v>
      </c>
      <c r="D3" s="14">
        <v>1.7569999999999999</v>
      </c>
      <c r="E3" s="14">
        <v>9.1349999999999998</v>
      </c>
      <c r="F3" s="14">
        <v>11.08</v>
      </c>
      <c r="G3" s="14">
        <v>9.0779999999999994</v>
      </c>
      <c r="H3" s="14">
        <v>9.2620000000000005</v>
      </c>
      <c r="I3" s="14">
        <v>9.673</v>
      </c>
      <c r="J3" s="14">
        <v>10.063000000000001</v>
      </c>
      <c r="K3" s="14">
        <v>10.420999999999999</v>
      </c>
      <c r="L3" s="14">
        <v>12.577</v>
      </c>
      <c r="M3" s="14">
        <v>9.2919999999999998</v>
      </c>
      <c r="N3" s="14">
        <v>9.7270000000000003</v>
      </c>
      <c r="O3" s="14">
        <v>8.2420000000000009</v>
      </c>
      <c r="P3" s="14">
        <v>9.7230000000000008</v>
      </c>
      <c r="Q3" s="14">
        <v>9.952</v>
      </c>
      <c r="R3" s="14">
        <v>9.2859999999999996</v>
      </c>
      <c r="S3" s="14">
        <v>9.2119999999999997</v>
      </c>
      <c r="T3" s="14">
        <v>12.705</v>
      </c>
      <c r="U3" s="14">
        <v>10.933</v>
      </c>
      <c r="V3" s="14">
        <v>9.9779999999999998</v>
      </c>
      <c r="W3" s="14">
        <v>10.054</v>
      </c>
      <c r="X3" s="14">
        <v>9.8810000000000002</v>
      </c>
      <c r="Y3" s="14">
        <v>2.1859999999999999</v>
      </c>
      <c r="Z3" s="14">
        <v>8.8239999999999998</v>
      </c>
      <c r="AA3" s="14">
        <v>9.0540000000000003</v>
      </c>
      <c r="AB3" s="14">
        <v>11.007</v>
      </c>
      <c r="AC3" s="14">
        <v>8.8439999999999994</v>
      </c>
      <c r="AD3" s="14">
        <v>1.5149999999999999</v>
      </c>
      <c r="AE3" s="14">
        <v>10.207000000000001</v>
      </c>
      <c r="AF3" s="14">
        <v>11.807</v>
      </c>
      <c r="AG3" s="14">
        <v>13.315</v>
      </c>
      <c r="AH3" s="14"/>
      <c r="AI3" s="14"/>
    </row>
    <row r="4" spans="1:40" s="7" customFormat="1" x14ac:dyDescent="0.25">
      <c r="A4" s="15" t="s">
        <v>17</v>
      </c>
      <c r="B4" s="18">
        <v>7</v>
      </c>
      <c r="C4" s="18">
        <v>5</v>
      </c>
      <c r="D4" s="18">
        <v>5</v>
      </c>
      <c r="E4" s="18">
        <v>17</v>
      </c>
      <c r="F4" s="18">
        <v>19</v>
      </c>
      <c r="G4" s="18">
        <v>45</v>
      </c>
      <c r="H4" s="18">
        <v>49</v>
      </c>
      <c r="I4" s="18">
        <v>38</v>
      </c>
      <c r="J4" s="18">
        <v>47</v>
      </c>
      <c r="K4" s="18">
        <v>41</v>
      </c>
      <c r="L4" s="18">
        <v>41</v>
      </c>
      <c r="M4" s="18">
        <v>48</v>
      </c>
      <c r="N4" s="18">
        <v>49</v>
      </c>
      <c r="O4" s="18">
        <v>28</v>
      </c>
      <c r="P4" s="18">
        <v>48</v>
      </c>
      <c r="Q4" s="18">
        <v>49</v>
      </c>
      <c r="R4" s="18">
        <v>51</v>
      </c>
      <c r="S4" s="18">
        <v>16</v>
      </c>
      <c r="T4" s="18">
        <v>45</v>
      </c>
      <c r="U4" s="18">
        <v>29</v>
      </c>
      <c r="V4" s="18">
        <v>52</v>
      </c>
      <c r="W4" s="7">
        <v>54</v>
      </c>
      <c r="X4" s="7">
        <v>53</v>
      </c>
      <c r="Y4" s="7">
        <v>7</v>
      </c>
      <c r="Z4" s="7">
        <v>22</v>
      </c>
      <c r="AA4" s="7">
        <v>42</v>
      </c>
      <c r="AB4" s="7">
        <v>28</v>
      </c>
      <c r="AC4" s="7">
        <v>26</v>
      </c>
      <c r="AD4" s="7">
        <v>3</v>
      </c>
      <c r="AE4" s="7">
        <v>11</v>
      </c>
      <c r="AF4" s="7">
        <v>39</v>
      </c>
      <c r="AG4" s="18">
        <v>49</v>
      </c>
      <c r="AH4" s="18"/>
      <c r="AI4" s="18">
        <f>SUM(C4:AG4)</f>
        <v>1056</v>
      </c>
      <c r="AJ4" s="16">
        <f>AVERAGE(C4:AG4)</f>
        <v>34.064516129032256</v>
      </c>
      <c r="AK4" s="17"/>
    </row>
    <row r="5" spans="1:40" x14ac:dyDescent="0.25">
      <c r="A5" s="13" t="s">
        <v>23</v>
      </c>
      <c r="B5" s="12">
        <f t="shared" ref="B5" si="0">B6+$B7</f>
        <v>145801</v>
      </c>
      <c r="C5" s="12">
        <f t="shared" ref="C5:I5" si="1">C6+$B7</f>
        <v>145806</v>
      </c>
      <c r="D5" s="12">
        <f t="shared" si="1"/>
        <v>145811</v>
      </c>
      <c r="E5" s="12">
        <f t="shared" si="1"/>
        <v>145828</v>
      </c>
      <c r="F5" s="12">
        <f t="shared" si="1"/>
        <v>145847</v>
      </c>
      <c r="G5" s="12">
        <f t="shared" si="1"/>
        <v>145892</v>
      </c>
      <c r="H5" s="12">
        <f t="shared" si="1"/>
        <v>145941</v>
      </c>
      <c r="I5" s="12">
        <f t="shared" si="1"/>
        <v>145979</v>
      </c>
      <c r="J5" s="12">
        <f t="shared" ref="J5:K5" si="2">J6+$B7</f>
        <v>146026</v>
      </c>
      <c r="K5" s="12">
        <f t="shared" si="2"/>
        <v>146067</v>
      </c>
      <c r="L5" s="12">
        <f t="shared" ref="L5:T5" si="3">L6+$B7</f>
        <v>146108</v>
      </c>
      <c r="M5" s="12">
        <f t="shared" si="3"/>
        <v>146156</v>
      </c>
      <c r="N5" s="12">
        <f t="shared" si="3"/>
        <v>146205</v>
      </c>
      <c r="O5" s="12">
        <f t="shared" si="3"/>
        <v>146233</v>
      </c>
      <c r="P5" s="12">
        <f t="shared" si="3"/>
        <v>146281</v>
      </c>
      <c r="Q5" s="12">
        <f t="shared" si="3"/>
        <v>146330</v>
      </c>
      <c r="R5" s="12">
        <f t="shared" si="3"/>
        <v>146381</v>
      </c>
      <c r="S5" s="12">
        <f t="shared" si="3"/>
        <v>146397</v>
      </c>
      <c r="T5" s="12">
        <f t="shared" si="3"/>
        <v>146442</v>
      </c>
      <c r="U5" s="12">
        <f t="shared" ref="U5:AG5" si="4">U6+$B7</f>
        <v>146471</v>
      </c>
      <c r="V5" s="12">
        <f t="shared" si="4"/>
        <v>146523</v>
      </c>
      <c r="W5" s="12">
        <f t="shared" si="4"/>
        <v>146577</v>
      </c>
      <c r="X5" s="12">
        <f t="shared" si="4"/>
        <v>146630</v>
      </c>
      <c r="Y5" s="12">
        <f t="shared" si="4"/>
        <v>146637</v>
      </c>
      <c r="Z5" s="12">
        <f t="shared" si="4"/>
        <v>146659</v>
      </c>
      <c r="AA5" s="12">
        <f t="shared" si="4"/>
        <v>146701</v>
      </c>
      <c r="AB5" s="12">
        <f t="shared" si="4"/>
        <v>146729</v>
      </c>
      <c r="AC5" s="12">
        <f t="shared" si="4"/>
        <v>146755</v>
      </c>
      <c r="AD5" s="12">
        <f t="shared" si="4"/>
        <v>146758</v>
      </c>
      <c r="AE5" s="12">
        <f t="shared" si="4"/>
        <v>146769</v>
      </c>
      <c r="AF5" s="12">
        <f t="shared" si="4"/>
        <v>146808</v>
      </c>
      <c r="AG5" s="12">
        <f t="shared" si="4"/>
        <v>146857</v>
      </c>
      <c r="AI5" s="12">
        <f>MAX(C5:AG5)-B5</f>
        <v>1056</v>
      </c>
    </row>
    <row r="6" spans="1:40" x14ac:dyDescent="0.25">
      <c r="B6" s="12">
        <v>77439</v>
      </c>
      <c r="C6" s="12">
        <v>77444</v>
      </c>
      <c r="D6" s="12">
        <v>77449</v>
      </c>
      <c r="E6" s="12">
        <v>77466</v>
      </c>
      <c r="F6" s="12">
        <v>77485</v>
      </c>
      <c r="G6" s="12">
        <v>77530</v>
      </c>
      <c r="H6" s="12">
        <v>77579</v>
      </c>
      <c r="I6" s="12">
        <v>77617</v>
      </c>
      <c r="J6" s="12">
        <v>77664</v>
      </c>
      <c r="K6" s="12">
        <v>77705</v>
      </c>
      <c r="L6" s="12">
        <v>77746</v>
      </c>
      <c r="M6" s="12">
        <v>77794</v>
      </c>
      <c r="N6" s="12">
        <v>77843</v>
      </c>
      <c r="O6" s="12">
        <v>77871</v>
      </c>
      <c r="P6" s="12">
        <v>77919</v>
      </c>
      <c r="Q6" s="12">
        <v>77968</v>
      </c>
      <c r="R6" s="12">
        <v>78019</v>
      </c>
      <c r="S6" s="12">
        <v>78035</v>
      </c>
      <c r="T6" s="12">
        <v>78080</v>
      </c>
      <c r="U6" s="12">
        <v>78109</v>
      </c>
      <c r="V6" s="12">
        <v>78161</v>
      </c>
      <c r="W6" s="12">
        <v>78215</v>
      </c>
      <c r="X6" s="12">
        <v>78268</v>
      </c>
      <c r="Y6" s="12">
        <v>78275</v>
      </c>
      <c r="Z6" s="12">
        <v>78297</v>
      </c>
      <c r="AA6" s="12">
        <v>78339</v>
      </c>
      <c r="AB6" s="12">
        <v>78367</v>
      </c>
      <c r="AC6" s="12">
        <v>78393</v>
      </c>
      <c r="AD6" s="12">
        <v>78396</v>
      </c>
      <c r="AE6" s="12">
        <v>78407</v>
      </c>
      <c r="AF6" s="12">
        <v>78446</v>
      </c>
      <c r="AG6" s="12">
        <v>78495</v>
      </c>
    </row>
    <row r="7" spans="1:40" x14ac:dyDescent="0.25">
      <c r="B7" s="12">
        <v>68362</v>
      </c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2234" priority="85" stopIfTrue="1" operator="greaterThan">
      <formula>70</formula>
    </cfRule>
    <cfRule type="cellIs" dxfId="2233" priority="86" stopIfTrue="1" operator="between">
      <formula>60</formula>
      <formula>70</formula>
    </cfRule>
    <cfRule type="cellIs" dxfId="2232" priority="87" stopIfTrue="1" operator="between">
      <formula>45</formula>
      <formula>60</formula>
    </cfRule>
  </conditionalFormatting>
  <conditionalFormatting sqref="D4 P4:Q4 AD4:AG4">
    <cfRule type="cellIs" dxfId="2231" priority="88" stopIfTrue="1" operator="greaterThan">
      <formula>100</formula>
    </cfRule>
    <cfRule type="cellIs" dxfId="2230" priority="89" stopIfTrue="1" operator="between">
      <formula>80</formula>
      <formula>100</formula>
    </cfRule>
    <cfRule type="cellIs" dxfId="2229" priority="90" stopIfTrue="1" operator="between">
      <formula>50</formula>
      <formula>80</formula>
    </cfRule>
  </conditionalFormatting>
  <conditionalFormatting sqref="AA4">
    <cfRule type="cellIs" dxfId="2228" priority="82" stopIfTrue="1" operator="greaterThan">
      <formula>100</formula>
    </cfRule>
    <cfRule type="cellIs" dxfId="2227" priority="83" stopIfTrue="1" operator="between">
      <formula>80</formula>
      <formula>100</formula>
    </cfRule>
    <cfRule type="cellIs" dxfId="2226" priority="84" stopIfTrue="1" operator="between">
      <formula>50</formula>
      <formula>80</formula>
    </cfRule>
  </conditionalFormatting>
  <conditionalFormatting sqref="Z4">
    <cfRule type="cellIs" dxfId="2225" priority="79" stopIfTrue="1" operator="greaterThan">
      <formula>100</formula>
    </cfRule>
    <cfRule type="cellIs" dxfId="2224" priority="80" stopIfTrue="1" operator="between">
      <formula>80</formula>
      <formula>100</formula>
    </cfRule>
    <cfRule type="cellIs" dxfId="2223" priority="81" stopIfTrue="1" operator="between">
      <formula>50</formula>
      <formula>80</formula>
    </cfRule>
  </conditionalFormatting>
  <conditionalFormatting sqref="X4">
    <cfRule type="cellIs" dxfId="2222" priority="76" stopIfTrue="1" operator="greaterThan">
      <formula>100</formula>
    </cfRule>
    <cfRule type="cellIs" dxfId="2221" priority="77" stopIfTrue="1" operator="between">
      <formula>80</formula>
      <formula>100</formula>
    </cfRule>
    <cfRule type="cellIs" dxfId="2220" priority="78" stopIfTrue="1" operator="between">
      <formula>50</formula>
      <formula>80</formula>
    </cfRule>
  </conditionalFormatting>
  <conditionalFormatting sqref="W4">
    <cfRule type="cellIs" dxfId="2219" priority="73" stopIfTrue="1" operator="greaterThan">
      <formula>100</formula>
    </cfRule>
    <cfRule type="cellIs" dxfId="2218" priority="74" stopIfTrue="1" operator="between">
      <formula>80</formula>
      <formula>100</formula>
    </cfRule>
    <cfRule type="cellIs" dxfId="2217" priority="75" stopIfTrue="1" operator="between">
      <formula>50</formula>
      <formula>80</formula>
    </cfRule>
  </conditionalFormatting>
  <conditionalFormatting sqref="AB4">
    <cfRule type="cellIs" dxfId="2216" priority="70" stopIfTrue="1" operator="greaterThan">
      <formula>100</formula>
    </cfRule>
    <cfRule type="cellIs" dxfId="2215" priority="71" stopIfTrue="1" operator="between">
      <formula>80</formula>
      <formula>100</formula>
    </cfRule>
    <cfRule type="cellIs" dxfId="2214" priority="72" stopIfTrue="1" operator="between">
      <formula>50</formula>
      <formula>80</formula>
    </cfRule>
  </conditionalFormatting>
  <conditionalFormatting sqref="H4">
    <cfRule type="cellIs" dxfId="2213" priority="67" stopIfTrue="1" operator="greaterThan">
      <formula>100</formula>
    </cfRule>
    <cfRule type="cellIs" dxfId="2212" priority="68" stopIfTrue="1" operator="between">
      <formula>80</formula>
      <formula>100</formula>
    </cfRule>
    <cfRule type="cellIs" dxfId="2211" priority="69" stopIfTrue="1" operator="between">
      <formula>50</formula>
      <formula>80</formula>
    </cfRule>
  </conditionalFormatting>
  <conditionalFormatting sqref="Y4">
    <cfRule type="cellIs" dxfId="2210" priority="64" stopIfTrue="1" operator="greaterThan">
      <formula>100</formula>
    </cfRule>
    <cfRule type="cellIs" dxfId="2209" priority="65" stopIfTrue="1" operator="between">
      <formula>80</formula>
      <formula>100</formula>
    </cfRule>
    <cfRule type="cellIs" dxfId="2208" priority="66" stopIfTrue="1" operator="between">
      <formula>50</formula>
      <formula>80</formula>
    </cfRule>
  </conditionalFormatting>
  <conditionalFormatting sqref="AC4">
    <cfRule type="cellIs" dxfId="2207" priority="61" stopIfTrue="1" operator="greaterThan">
      <formula>100</formula>
    </cfRule>
    <cfRule type="cellIs" dxfId="2206" priority="62" stopIfTrue="1" operator="between">
      <formula>80</formula>
      <formula>100</formula>
    </cfRule>
    <cfRule type="cellIs" dxfId="2205" priority="63" stopIfTrue="1" operator="between">
      <formula>50</formula>
      <formula>80</formula>
    </cfRule>
  </conditionalFormatting>
  <conditionalFormatting sqref="T4">
    <cfRule type="cellIs" dxfId="2204" priority="58" stopIfTrue="1" operator="greaterThan">
      <formula>100</formula>
    </cfRule>
    <cfRule type="cellIs" dxfId="2203" priority="59" stopIfTrue="1" operator="between">
      <formula>80</formula>
      <formula>100</formula>
    </cfRule>
    <cfRule type="cellIs" dxfId="2202" priority="60" stopIfTrue="1" operator="between">
      <formula>50</formula>
      <formula>80</formula>
    </cfRule>
  </conditionalFormatting>
  <conditionalFormatting sqref="F4">
    <cfRule type="cellIs" dxfId="2201" priority="55" stopIfTrue="1" operator="greaterThan">
      <formula>100</formula>
    </cfRule>
    <cfRule type="cellIs" dxfId="2200" priority="56" stopIfTrue="1" operator="between">
      <formula>80</formula>
      <formula>100</formula>
    </cfRule>
    <cfRule type="cellIs" dxfId="2199" priority="57" stopIfTrue="1" operator="between">
      <formula>50</formula>
      <formula>80</formula>
    </cfRule>
  </conditionalFormatting>
  <conditionalFormatting sqref="N4">
    <cfRule type="cellIs" dxfId="2198" priority="52" stopIfTrue="1" operator="greaterThan">
      <formula>100</formula>
    </cfRule>
    <cfRule type="cellIs" dxfId="2197" priority="53" stopIfTrue="1" operator="between">
      <formula>80</formula>
      <formula>100</formula>
    </cfRule>
    <cfRule type="cellIs" dxfId="2196" priority="54" stopIfTrue="1" operator="between">
      <formula>50</formula>
      <formula>80</formula>
    </cfRule>
  </conditionalFormatting>
  <conditionalFormatting sqref="G4">
    <cfRule type="cellIs" dxfId="2195" priority="49" stopIfTrue="1" operator="greaterThan">
      <formula>100</formula>
    </cfRule>
    <cfRule type="cellIs" dxfId="2194" priority="50" stopIfTrue="1" operator="between">
      <formula>80</formula>
      <formula>100</formula>
    </cfRule>
    <cfRule type="cellIs" dxfId="2193" priority="51" stopIfTrue="1" operator="between">
      <formula>50</formula>
      <formula>80</formula>
    </cfRule>
  </conditionalFormatting>
  <conditionalFormatting sqref="R4">
    <cfRule type="cellIs" dxfId="2192" priority="43" stopIfTrue="1" operator="greaterThan">
      <formula>100</formula>
    </cfRule>
    <cfRule type="cellIs" dxfId="2191" priority="44" stopIfTrue="1" operator="between">
      <formula>80</formula>
      <formula>100</formula>
    </cfRule>
    <cfRule type="cellIs" dxfId="2190" priority="45" stopIfTrue="1" operator="between">
      <formula>50</formula>
      <formula>80</formula>
    </cfRule>
  </conditionalFormatting>
  <conditionalFormatting sqref="E4">
    <cfRule type="cellIs" dxfId="2189" priority="40" stopIfTrue="1" operator="greaterThan">
      <formula>100</formula>
    </cfRule>
    <cfRule type="cellIs" dxfId="2188" priority="41" stopIfTrue="1" operator="between">
      <formula>80</formula>
      <formula>100</formula>
    </cfRule>
    <cfRule type="cellIs" dxfId="2187" priority="42" stopIfTrue="1" operator="between">
      <formula>50</formula>
      <formula>80</formula>
    </cfRule>
  </conditionalFormatting>
  <conditionalFormatting sqref="V4">
    <cfRule type="cellIs" dxfId="2186" priority="37" stopIfTrue="1" operator="greaterThan">
      <formula>100</formula>
    </cfRule>
    <cfRule type="cellIs" dxfId="2185" priority="38" stopIfTrue="1" operator="between">
      <formula>80</formula>
      <formula>100</formula>
    </cfRule>
    <cfRule type="cellIs" dxfId="2184" priority="39" stopIfTrue="1" operator="between">
      <formula>50</formula>
      <formula>80</formula>
    </cfRule>
  </conditionalFormatting>
  <conditionalFormatting sqref="I4">
    <cfRule type="cellIs" dxfId="2183" priority="34" stopIfTrue="1" operator="greaterThan">
      <formula>100</formula>
    </cfRule>
    <cfRule type="cellIs" dxfId="2182" priority="35" stopIfTrue="1" operator="between">
      <formula>80</formula>
      <formula>100</formula>
    </cfRule>
    <cfRule type="cellIs" dxfId="2181" priority="36" stopIfTrue="1" operator="between">
      <formula>50</formula>
      <formula>80</formula>
    </cfRule>
  </conditionalFormatting>
  <conditionalFormatting sqref="O4">
    <cfRule type="cellIs" dxfId="2180" priority="31" stopIfTrue="1" operator="greaterThan">
      <formula>100</formula>
    </cfRule>
    <cfRule type="cellIs" dxfId="2179" priority="32" stopIfTrue="1" operator="between">
      <formula>80</formula>
      <formula>100</formula>
    </cfRule>
    <cfRule type="cellIs" dxfId="2178" priority="33" stopIfTrue="1" operator="between">
      <formula>50</formula>
      <formula>80</formula>
    </cfRule>
  </conditionalFormatting>
  <conditionalFormatting sqref="C4">
    <cfRule type="cellIs" dxfId="2177" priority="28" stopIfTrue="1" operator="greaterThan">
      <formula>100</formula>
    </cfRule>
    <cfRule type="cellIs" dxfId="2176" priority="29" stopIfTrue="1" operator="between">
      <formula>80</formula>
      <formula>100</formula>
    </cfRule>
    <cfRule type="cellIs" dxfId="2175" priority="30" stopIfTrue="1" operator="between">
      <formula>50</formula>
      <formula>80</formula>
    </cfRule>
  </conditionalFormatting>
  <conditionalFormatting sqref="K4">
    <cfRule type="cellIs" dxfId="2174" priority="22" stopIfTrue="1" operator="greaterThan">
      <formula>100</formula>
    </cfRule>
    <cfRule type="cellIs" dxfId="2173" priority="23" stopIfTrue="1" operator="between">
      <formula>80</formula>
      <formula>100</formula>
    </cfRule>
    <cfRule type="cellIs" dxfId="2172" priority="24" stopIfTrue="1" operator="between">
      <formula>50</formula>
      <formula>80</formula>
    </cfRule>
  </conditionalFormatting>
  <conditionalFormatting sqref="S4">
    <cfRule type="cellIs" dxfId="2171" priority="16" stopIfTrue="1" operator="greaterThan">
      <formula>100</formula>
    </cfRule>
    <cfRule type="cellIs" dxfId="2170" priority="17" stopIfTrue="1" operator="between">
      <formula>80</formula>
      <formula>100</formula>
    </cfRule>
    <cfRule type="cellIs" dxfId="2169" priority="18" stopIfTrue="1" operator="between">
      <formula>50</formula>
      <formula>80</formula>
    </cfRule>
  </conditionalFormatting>
  <conditionalFormatting sqref="B4">
    <cfRule type="cellIs" dxfId="2168" priority="13" stopIfTrue="1" operator="greaterThan">
      <formula>100</formula>
    </cfRule>
    <cfRule type="cellIs" dxfId="2167" priority="14" stopIfTrue="1" operator="between">
      <formula>80</formula>
      <formula>100</formula>
    </cfRule>
    <cfRule type="cellIs" dxfId="2166" priority="15" stopIfTrue="1" operator="between">
      <formula>50</formula>
      <formula>80</formula>
    </cfRule>
  </conditionalFormatting>
  <conditionalFormatting sqref="J4">
    <cfRule type="cellIs" dxfId="2165" priority="10" stopIfTrue="1" operator="greaterThan">
      <formula>100</formula>
    </cfRule>
    <cfRule type="cellIs" dxfId="2164" priority="11" stopIfTrue="1" operator="between">
      <formula>80</formula>
      <formula>100</formula>
    </cfRule>
    <cfRule type="cellIs" dxfId="2163" priority="12" stopIfTrue="1" operator="between">
      <formula>50</formula>
      <formula>80</formula>
    </cfRule>
  </conditionalFormatting>
  <conditionalFormatting sqref="L4">
    <cfRule type="cellIs" dxfId="2162" priority="7" stopIfTrue="1" operator="greaterThan">
      <formula>100</formula>
    </cfRule>
    <cfRule type="cellIs" dxfId="2161" priority="8" stopIfTrue="1" operator="between">
      <formula>80</formula>
      <formula>100</formula>
    </cfRule>
    <cfRule type="cellIs" dxfId="2160" priority="9" stopIfTrue="1" operator="between">
      <formula>50</formula>
      <formula>80</formula>
    </cfRule>
  </conditionalFormatting>
  <conditionalFormatting sqref="M4">
    <cfRule type="cellIs" dxfId="2159" priority="4" stopIfTrue="1" operator="greaterThan">
      <formula>100</formula>
    </cfRule>
    <cfRule type="cellIs" dxfId="2158" priority="5" stopIfTrue="1" operator="between">
      <formula>80</formula>
      <formula>100</formula>
    </cfRule>
    <cfRule type="cellIs" dxfId="2157" priority="6" stopIfTrue="1" operator="between">
      <formula>50</formula>
      <formula>80</formula>
    </cfRule>
  </conditionalFormatting>
  <conditionalFormatting sqref="U4">
    <cfRule type="cellIs" dxfId="2156" priority="1" stopIfTrue="1" operator="greaterThan">
      <formula>100</formula>
    </cfRule>
    <cfRule type="cellIs" dxfId="2155" priority="2" stopIfTrue="1" operator="between">
      <formula>80</formula>
      <formula>100</formula>
    </cfRule>
    <cfRule type="cellIs" dxfId="2154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7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13.315</v>
      </c>
      <c r="C3" s="14">
        <v>13.18</v>
      </c>
      <c r="D3" s="14">
        <v>2.8610000000000002</v>
      </c>
      <c r="E3" s="14">
        <v>8.9130000000000003</v>
      </c>
      <c r="F3" s="14">
        <v>15.97</v>
      </c>
      <c r="G3" s="14">
        <v>14.321999999999999</v>
      </c>
      <c r="H3" s="14">
        <v>13.401999999999999</v>
      </c>
      <c r="I3" s="14">
        <v>11.579000000000001</v>
      </c>
      <c r="J3" s="14">
        <v>12.731</v>
      </c>
      <c r="K3" s="14">
        <v>11.657</v>
      </c>
      <c r="L3" s="14">
        <v>15.772</v>
      </c>
      <c r="M3" s="14">
        <v>4.2290000000000001</v>
      </c>
      <c r="N3" s="14">
        <v>16.951000000000001</v>
      </c>
      <c r="O3" s="14">
        <v>10.419</v>
      </c>
      <c r="P3" s="14">
        <v>18.027999999999999</v>
      </c>
      <c r="Q3" s="14">
        <v>13.102</v>
      </c>
      <c r="R3" s="14">
        <v>12.367000000000001</v>
      </c>
      <c r="S3" s="14">
        <v>5.0270000000000001</v>
      </c>
      <c r="T3" s="14">
        <v>14.881</v>
      </c>
      <c r="U3" s="14">
        <v>18.093</v>
      </c>
      <c r="V3" s="14">
        <v>13.757</v>
      </c>
      <c r="W3" s="14">
        <v>13.813000000000001</v>
      </c>
      <c r="X3" s="14">
        <v>12.583</v>
      </c>
      <c r="Y3" s="14">
        <v>16.699000000000002</v>
      </c>
      <c r="Z3" s="14">
        <v>12.147</v>
      </c>
      <c r="AA3" s="14">
        <v>10.026999999999999</v>
      </c>
      <c r="AB3" s="14">
        <v>18.204000000000001</v>
      </c>
      <c r="AC3" s="14">
        <v>9.4740000000000002</v>
      </c>
      <c r="AD3" s="14">
        <v>14.337999999999999</v>
      </c>
      <c r="AE3" s="14">
        <v>15.497</v>
      </c>
      <c r="AF3" s="14"/>
      <c r="AG3" s="14"/>
      <c r="AH3" s="14"/>
      <c r="AI3" s="14"/>
    </row>
    <row r="4" spans="1:40" s="7" customFormat="1" x14ac:dyDescent="0.25">
      <c r="A4" s="15" t="s">
        <v>17</v>
      </c>
      <c r="B4" s="10">
        <v>49</v>
      </c>
      <c r="C4" s="10">
        <v>23</v>
      </c>
      <c r="D4" s="10">
        <v>6</v>
      </c>
      <c r="E4" s="10">
        <v>13</v>
      </c>
      <c r="F4" s="10">
        <v>21</v>
      </c>
      <c r="G4" s="10">
        <v>48</v>
      </c>
      <c r="H4" s="10">
        <v>61</v>
      </c>
      <c r="I4" s="10">
        <v>69</v>
      </c>
      <c r="J4" s="10">
        <v>57</v>
      </c>
      <c r="K4" s="10">
        <v>54</v>
      </c>
      <c r="L4" s="10">
        <v>32</v>
      </c>
      <c r="M4" s="10">
        <v>21</v>
      </c>
      <c r="N4" s="10">
        <v>52</v>
      </c>
      <c r="O4" s="10">
        <v>26</v>
      </c>
      <c r="P4" s="10">
        <v>53</v>
      </c>
      <c r="Q4" s="10">
        <v>70</v>
      </c>
      <c r="R4" s="10">
        <v>40</v>
      </c>
      <c r="S4" s="10">
        <v>17</v>
      </c>
      <c r="T4" s="10">
        <v>77</v>
      </c>
      <c r="U4" s="10">
        <v>33</v>
      </c>
      <c r="V4" s="10">
        <v>74</v>
      </c>
      <c r="W4" s="10">
        <v>65</v>
      </c>
      <c r="X4" s="10">
        <v>78</v>
      </c>
      <c r="Y4" s="10">
        <v>27</v>
      </c>
      <c r="Z4" s="10">
        <v>80</v>
      </c>
      <c r="AA4" s="10">
        <v>29</v>
      </c>
      <c r="AB4" s="10">
        <v>31</v>
      </c>
      <c r="AC4" s="10">
        <v>5</v>
      </c>
      <c r="AD4" s="10">
        <v>74</v>
      </c>
      <c r="AE4" s="10">
        <v>43</v>
      </c>
      <c r="AF4" s="10"/>
      <c r="AG4" s="10"/>
      <c r="AH4" s="10"/>
      <c r="AI4" s="10">
        <f>SUM(C4:AG4)</f>
        <v>1279</v>
      </c>
      <c r="AJ4" s="16">
        <f>AVERAGE(C4:AG4)</f>
        <v>44.103448275862071</v>
      </c>
      <c r="AK4" s="17"/>
    </row>
    <row r="5" spans="1:40" x14ac:dyDescent="0.25">
      <c r="A5" s="13" t="s">
        <v>23</v>
      </c>
      <c r="B5" s="12">
        <f t="shared" ref="B5" si="0">B6+$B7</f>
        <v>146857</v>
      </c>
      <c r="C5" s="12">
        <f t="shared" ref="C5:P5" si="1">C6+$B7</f>
        <v>146880</v>
      </c>
      <c r="D5" s="12">
        <f t="shared" si="1"/>
        <v>146886</v>
      </c>
      <c r="E5" s="12">
        <f t="shared" si="1"/>
        <v>146899</v>
      </c>
      <c r="F5" s="12">
        <f t="shared" si="1"/>
        <v>146920</v>
      </c>
      <c r="G5" s="12">
        <f t="shared" si="1"/>
        <v>146968</v>
      </c>
      <c r="H5" s="12">
        <f t="shared" si="1"/>
        <v>147029</v>
      </c>
      <c r="I5" s="12">
        <f t="shared" si="1"/>
        <v>147098</v>
      </c>
      <c r="J5" s="12">
        <f t="shared" si="1"/>
        <v>147155</v>
      </c>
      <c r="K5" s="12">
        <f t="shared" si="1"/>
        <v>147209</v>
      </c>
      <c r="L5" s="12">
        <f t="shared" si="1"/>
        <v>147241</v>
      </c>
      <c r="M5" s="12">
        <f t="shared" si="1"/>
        <v>147262</v>
      </c>
      <c r="N5" s="12">
        <f t="shared" si="1"/>
        <v>147314</v>
      </c>
      <c r="O5" s="12">
        <f t="shared" si="1"/>
        <v>147340</v>
      </c>
      <c r="P5" s="12">
        <f t="shared" si="1"/>
        <v>147393</v>
      </c>
      <c r="Q5" s="12">
        <f t="shared" ref="Q5:AE5" si="2">Q6+$B7</f>
        <v>147463</v>
      </c>
      <c r="R5" s="12">
        <f t="shared" si="2"/>
        <v>147503</v>
      </c>
      <c r="S5" s="12">
        <f t="shared" si="2"/>
        <v>147520</v>
      </c>
      <c r="T5" s="12">
        <f t="shared" si="2"/>
        <v>147597</v>
      </c>
      <c r="U5" s="12">
        <f t="shared" si="2"/>
        <v>147630</v>
      </c>
      <c r="V5" s="12">
        <f t="shared" si="2"/>
        <v>147704</v>
      </c>
      <c r="W5" s="12">
        <f t="shared" si="2"/>
        <v>147769</v>
      </c>
      <c r="X5" s="12">
        <f t="shared" si="2"/>
        <v>147847</v>
      </c>
      <c r="Y5" s="12">
        <f t="shared" si="2"/>
        <v>147874</v>
      </c>
      <c r="Z5" s="12">
        <f t="shared" si="2"/>
        <v>147954</v>
      </c>
      <c r="AA5" s="12">
        <f t="shared" si="2"/>
        <v>147983</v>
      </c>
      <c r="AB5" s="12">
        <f t="shared" si="2"/>
        <v>148014</v>
      </c>
      <c r="AC5" s="12">
        <f t="shared" si="2"/>
        <v>148019</v>
      </c>
      <c r="AD5" s="12">
        <f t="shared" si="2"/>
        <v>148093</v>
      </c>
      <c r="AE5" s="12">
        <f t="shared" si="2"/>
        <v>148136</v>
      </c>
      <c r="AF5" s="12"/>
      <c r="AG5" s="12"/>
      <c r="AI5" s="12">
        <f>MAX(C5:AG5)-B5</f>
        <v>1279</v>
      </c>
    </row>
    <row r="6" spans="1:40" x14ac:dyDescent="0.25">
      <c r="B6" s="12">
        <v>78495</v>
      </c>
      <c r="C6" s="12">
        <v>78518</v>
      </c>
      <c r="D6" s="12">
        <v>78524</v>
      </c>
      <c r="E6" s="12">
        <v>78537</v>
      </c>
      <c r="F6" s="12">
        <v>78558</v>
      </c>
      <c r="G6" s="12">
        <v>78606</v>
      </c>
      <c r="H6" s="12">
        <v>78667</v>
      </c>
      <c r="I6" s="12">
        <v>78736</v>
      </c>
      <c r="J6" s="12">
        <v>78793</v>
      </c>
      <c r="K6" s="12">
        <v>78847</v>
      </c>
      <c r="L6" s="12">
        <v>78879</v>
      </c>
      <c r="M6" s="12">
        <v>78900</v>
      </c>
      <c r="N6" s="12">
        <v>78952</v>
      </c>
      <c r="O6" s="12">
        <v>78978</v>
      </c>
      <c r="P6" s="12">
        <v>79031</v>
      </c>
      <c r="Q6" s="12">
        <v>79101</v>
      </c>
      <c r="R6" s="12">
        <v>79141</v>
      </c>
      <c r="S6" s="12">
        <v>79158</v>
      </c>
      <c r="T6" s="12">
        <v>79235</v>
      </c>
      <c r="U6" s="12">
        <v>79268</v>
      </c>
      <c r="V6" s="12">
        <v>79342</v>
      </c>
      <c r="W6" s="12">
        <v>79407</v>
      </c>
      <c r="X6" s="12">
        <v>79485</v>
      </c>
      <c r="Y6" s="12">
        <v>79512</v>
      </c>
      <c r="Z6" s="12">
        <v>79592</v>
      </c>
      <c r="AA6" s="12">
        <v>79621</v>
      </c>
      <c r="AB6" s="12">
        <v>79652</v>
      </c>
      <c r="AC6" s="12">
        <v>79657</v>
      </c>
      <c r="AD6" s="12">
        <v>79731</v>
      </c>
      <c r="AE6" s="12">
        <v>79774</v>
      </c>
      <c r="AF6" s="12"/>
      <c r="AG6" s="12"/>
    </row>
    <row r="7" spans="1:40" x14ac:dyDescent="0.25">
      <c r="B7" s="12">
        <v>68362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2153" priority="85" stopIfTrue="1" operator="greaterThan">
      <formula>70</formula>
    </cfRule>
    <cfRule type="cellIs" dxfId="2152" priority="86" stopIfTrue="1" operator="between">
      <formula>60</formula>
      <formula>70</formula>
    </cfRule>
    <cfRule type="cellIs" dxfId="2151" priority="87" stopIfTrue="1" operator="between">
      <formula>45</formula>
      <formula>60</formula>
    </cfRule>
  </conditionalFormatting>
  <conditionalFormatting sqref="D4 P4 AD4:AG4">
    <cfRule type="cellIs" dxfId="2150" priority="88" stopIfTrue="1" operator="greaterThan">
      <formula>100</formula>
    </cfRule>
    <cfRule type="cellIs" dxfId="2149" priority="89" stopIfTrue="1" operator="between">
      <formula>80</formula>
      <formula>100</formula>
    </cfRule>
    <cfRule type="cellIs" dxfId="2148" priority="90" stopIfTrue="1" operator="between">
      <formula>50</formula>
      <formula>80</formula>
    </cfRule>
  </conditionalFormatting>
  <conditionalFormatting sqref="AA4">
    <cfRule type="cellIs" dxfId="2147" priority="82" stopIfTrue="1" operator="greaterThan">
      <formula>100</formula>
    </cfRule>
    <cfRule type="cellIs" dxfId="2146" priority="83" stopIfTrue="1" operator="between">
      <formula>80</formula>
      <formula>100</formula>
    </cfRule>
    <cfRule type="cellIs" dxfId="2145" priority="84" stopIfTrue="1" operator="between">
      <formula>50</formula>
      <formula>80</formula>
    </cfRule>
  </conditionalFormatting>
  <conditionalFormatting sqref="Z4">
    <cfRule type="cellIs" dxfId="2144" priority="79" stopIfTrue="1" operator="greaterThan">
      <formula>100</formula>
    </cfRule>
    <cfRule type="cellIs" dxfId="2143" priority="80" stopIfTrue="1" operator="between">
      <formula>80</formula>
      <formula>100</formula>
    </cfRule>
    <cfRule type="cellIs" dxfId="2142" priority="81" stopIfTrue="1" operator="between">
      <formula>50</formula>
      <formula>80</formula>
    </cfRule>
  </conditionalFormatting>
  <conditionalFormatting sqref="X4">
    <cfRule type="cellIs" dxfId="2141" priority="76" stopIfTrue="1" operator="greaterThan">
      <formula>100</formula>
    </cfRule>
    <cfRule type="cellIs" dxfId="2140" priority="77" stopIfTrue="1" operator="between">
      <formula>80</formula>
      <formula>100</formula>
    </cfRule>
    <cfRule type="cellIs" dxfId="2139" priority="78" stopIfTrue="1" operator="between">
      <formula>50</formula>
      <formula>80</formula>
    </cfRule>
  </conditionalFormatting>
  <conditionalFormatting sqref="W4">
    <cfRule type="cellIs" dxfId="2138" priority="73" stopIfTrue="1" operator="greaterThan">
      <formula>100</formula>
    </cfRule>
    <cfRule type="cellIs" dxfId="2137" priority="74" stopIfTrue="1" operator="between">
      <formula>80</formula>
      <formula>100</formula>
    </cfRule>
    <cfRule type="cellIs" dxfId="2136" priority="75" stopIfTrue="1" operator="between">
      <formula>50</formula>
      <formula>80</formula>
    </cfRule>
  </conditionalFormatting>
  <conditionalFormatting sqref="AB4">
    <cfRule type="cellIs" dxfId="2135" priority="70" stopIfTrue="1" operator="greaterThan">
      <formula>100</formula>
    </cfRule>
    <cfRule type="cellIs" dxfId="2134" priority="71" stopIfTrue="1" operator="between">
      <formula>80</formula>
      <formula>100</formula>
    </cfRule>
    <cfRule type="cellIs" dxfId="2133" priority="72" stopIfTrue="1" operator="between">
      <formula>50</formula>
      <formula>80</formula>
    </cfRule>
  </conditionalFormatting>
  <conditionalFormatting sqref="H4">
    <cfRule type="cellIs" dxfId="2132" priority="67" stopIfTrue="1" operator="greaterThan">
      <formula>100</formula>
    </cfRule>
    <cfRule type="cellIs" dxfId="2131" priority="68" stopIfTrue="1" operator="between">
      <formula>80</formula>
      <formula>100</formula>
    </cfRule>
    <cfRule type="cellIs" dxfId="2130" priority="69" stopIfTrue="1" operator="between">
      <formula>50</formula>
      <formula>80</formula>
    </cfRule>
  </conditionalFormatting>
  <conditionalFormatting sqref="Y4">
    <cfRule type="cellIs" dxfId="2129" priority="64" stopIfTrue="1" operator="greaterThan">
      <formula>100</formula>
    </cfRule>
    <cfRule type="cellIs" dxfId="2128" priority="65" stopIfTrue="1" operator="between">
      <formula>80</formula>
      <formula>100</formula>
    </cfRule>
    <cfRule type="cellIs" dxfId="2127" priority="66" stopIfTrue="1" operator="between">
      <formula>50</formula>
      <formula>80</formula>
    </cfRule>
  </conditionalFormatting>
  <conditionalFormatting sqref="AC4">
    <cfRule type="cellIs" dxfId="2126" priority="61" stopIfTrue="1" operator="greaterThan">
      <formula>100</formula>
    </cfRule>
    <cfRule type="cellIs" dxfId="2125" priority="62" stopIfTrue="1" operator="between">
      <formula>80</formula>
      <formula>100</formula>
    </cfRule>
    <cfRule type="cellIs" dxfId="2124" priority="63" stopIfTrue="1" operator="between">
      <formula>50</formula>
      <formula>80</formula>
    </cfRule>
  </conditionalFormatting>
  <conditionalFormatting sqref="T4">
    <cfRule type="cellIs" dxfId="2123" priority="58" stopIfTrue="1" operator="greaterThan">
      <formula>100</formula>
    </cfRule>
    <cfRule type="cellIs" dxfId="2122" priority="59" stopIfTrue="1" operator="between">
      <formula>80</formula>
      <formula>100</formula>
    </cfRule>
    <cfRule type="cellIs" dxfId="2121" priority="60" stopIfTrue="1" operator="between">
      <formula>50</formula>
      <formula>80</formula>
    </cfRule>
  </conditionalFormatting>
  <conditionalFormatting sqref="F4">
    <cfRule type="cellIs" dxfId="2120" priority="55" stopIfTrue="1" operator="greaterThan">
      <formula>100</formula>
    </cfRule>
    <cfRule type="cellIs" dxfId="2119" priority="56" stopIfTrue="1" operator="between">
      <formula>80</formula>
      <formula>100</formula>
    </cfRule>
    <cfRule type="cellIs" dxfId="2118" priority="57" stopIfTrue="1" operator="between">
      <formula>50</formula>
      <formula>80</formula>
    </cfRule>
  </conditionalFormatting>
  <conditionalFormatting sqref="N4">
    <cfRule type="cellIs" dxfId="2117" priority="52" stopIfTrue="1" operator="greaterThan">
      <formula>100</formula>
    </cfRule>
    <cfRule type="cellIs" dxfId="2116" priority="53" stopIfTrue="1" operator="between">
      <formula>80</formula>
      <formula>100</formula>
    </cfRule>
    <cfRule type="cellIs" dxfId="2115" priority="54" stopIfTrue="1" operator="between">
      <formula>50</formula>
      <formula>80</formula>
    </cfRule>
  </conditionalFormatting>
  <conditionalFormatting sqref="G4">
    <cfRule type="cellIs" dxfId="2114" priority="49" stopIfTrue="1" operator="greaterThan">
      <formula>100</formula>
    </cfRule>
    <cfRule type="cellIs" dxfId="2113" priority="50" stopIfTrue="1" operator="between">
      <formula>80</formula>
      <formula>100</formula>
    </cfRule>
    <cfRule type="cellIs" dxfId="2112" priority="51" stopIfTrue="1" operator="between">
      <formula>50</formula>
      <formula>80</formula>
    </cfRule>
  </conditionalFormatting>
  <conditionalFormatting sqref="R4">
    <cfRule type="cellIs" dxfId="2111" priority="46" stopIfTrue="1" operator="greaterThan">
      <formula>100</formula>
    </cfRule>
    <cfRule type="cellIs" dxfId="2110" priority="47" stopIfTrue="1" operator="between">
      <formula>80</formula>
      <formula>100</formula>
    </cfRule>
    <cfRule type="cellIs" dxfId="2109" priority="48" stopIfTrue="1" operator="between">
      <formula>50</formula>
      <formula>80</formula>
    </cfRule>
  </conditionalFormatting>
  <conditionalFormatting sqref="E4">
    <cfRule type="cellIs" dxfId="2108" priority="43" stopIfTrue="1" operator="greaterThan">
      <formula>100</formula>
    </cfRule>
    <cfRule type="cellIs" dxfId="2107" priority="44" stopIfTrue="1" operator="between">
      <formula>80</formula>
      <formula>100</formula>
    </cfRule>
    <cfRule type="cellIs" dxfId="2106" priority="45" stopIfTrue="1" operator="between">
      <formula>50</formula>
      <formula>80</formula>
    </cfRule>
  </conditionalFormatting>
  <conditionalFormatting sqref="V4">
    <cfRule type="cellIs" dxfId="2105" priority="40" stopIfTrue="1" operator="greaterThan">
      <formula>100</formula>
    </cfRule>
    <cfRule type="cellIs" dxfId="2104" priority="41" stopIfTrue="1" operator="between">
      <formula>80</formula>
      <formula>100</formula>
    </cfRule>
    <cfRule type="cellIs" dxfId="2103" priority="42" stopIfTrue="1" operator="between">
      <formula>50</formula>
      <formula>80</formula>
    </cfRule>
  </conditionalFormatting>
  <conditionalFormatting sqref="I4">
    <cfRule type="cellIs" dxfId="2102" priority="37" stopIfTrue="1" operator="greaterThan">
      <formula>100</formula>
    </cfRule>
    <cfRule type="cellIs" dxfId="2101" priority="38" stopIfTrue="1" operator="between">
      <formula>80</formula>
      <formula>100</formula>
    </cfRule>
    <cfRule type="cellIs" dxfId="2100" priority="39" stopIfTrue="1" operator="between">
      <formula>50</formula>
      <formula>80</formula>
    </cfRule>
  </conditionalFormatting>
  <conditionalFormatting sqref="O4">
    <cfRule type="cellIs" dxfId="2099" priority="34" stopIfTrue="1" operator="greaterThan">
      <formula>100</formula>
    </cfRule>
    <cfRule type="cellIs" dxfId="2098" priority="35" stopIfTrue="1" operator="between">
      <formula>80</formula>
      <formula>100</formula>
    </cfRule>
    <cfRule type="cellIs" dxfId="2097" priority="36" stopIfTrue="1" operator="between">
      <formula>50</formula>
      <formula>80</formula>
    </cfRule>
  </conditionalFormatting>
  <conditionalFormatting sqref="C4">
    <cfRule type="cellIs" dxfId="2096" priority="31" stopIfTrue="1" operator="greaterThan">
      <formula>100</formula>
    </cfRule>
    <cfRule type="cellIs" dxfId="2095" priority="32" stopIfTrue="1" operator="between">
      <formula>80</formula>
      <formula>100</formula>
    </cfRule>
    <cfRule type="cellIs" dxfId="2094" priority="33" stopIfTrue="1" operator="between">
      <formula>50</formula>
      <formula>80</formula>
    </cfRule>
  </conditionalFormatting>
  <conditionalFormatting sqref="K4">
    <cfRule type="cellIs" dxfId="2093" priority="28" stopIfTrue="1" operator="greaterThan">
      <formula>100</formula>
    </cfRule>
    <cfRule type="cellIs" dxfId="2092" priority="29" stopIfTrue="1" operator="between">
      <formula>80</formula>
      <formula>100</formula>
    </cfRule>
    <cfRule type="cellIs" dxfId="2091" priority="30" stopIfTrue="1" operator="between">
      <formula>50</formula>
      <formula>80</formula>
    </cfRule>
  </conditionalFormatting>
  <conditionalFormatting sqref="S4">
    <cfRule type="cellIs" dxfId="2090" priority="25" stopIfTrue="1" operator="greaterThan">
      <formula>100</formula>
    </cfRule>
    <cfRule type="cellIs" dxfId="2089" priority="26" stopIfTrue="1" operator="between">
      <formula>80</formula>
      <formula>100</formula>
    </cfRule>
    <cfRule type="cellIs" dxfId="2088" priority="27" stopIfTrue="1" operator="between">
      <formula>50</formula>
      <formula>80</formula>
    </cfRule>
  </conditionalFormatting>
  <conditionalFormatting sqref="J4">
    <cfRule type="cellIs" dxfId="2087" priority="19" stopIfTrue="1" operator="greaterThan">
      <formula>100</formula>
    </cfRule>
    <cfRule type="cellIs" dxfId="2086" priority="20" stopIfTrue="1" operator="between">
      <formula>80</formula>
      <formula>100</formula>
    </cfRule>
    <cfRule type="cellIs" dxfId="2085" priority="21" stopIfTrue="1" operator="between">
      <formula>50</formula>
      <formula>80</formula>
    </cfRule>
  </conditionalFormatting>
  <conditionalFormatting sqref="L4">
    <cfRule type="cellIs" dxfId="2084" priority="16" stopIfTrue="1" operator="greaterThan">
      <formula>100</formula>
    </cfRule>
    <cfRule type="cellIs" dxfId="2083" priority="17" stopIfTrue="1" operator="between">
      <formula>80</formula>
      <formula>100</formula>
    </cfRule>
    <cfRule type="cellIs" dxfId="2082" priority="18" stopIfTrue="1" operator="between">
      <formula>50</formula>
      <formula>80</formula>
    </cfRule>
  </conditionalFormatting>
  <conditionalFormatting sqref="M4">
    <cfRule type="cellIs" dxfId="2081" priority="13" stopIfTrue="1" operator="greaterThan">
      <formula>100</formula>
    </cfRule>
    <cfRule type="cellIs" dxfId="2080" priority="14" stopIfTrue="1" operator="between">
      <formula>80</formula>
      <formula>100</formula>
    </cfRule>
    <cfRule type="cellIs" dxfId="2079" priority="15" stopIfTrue="1" operator="between">
      <formula>50</formula>
      <formula>80</formula>
    </cfRule>
  </conditionalFormatting>
  <conditionalFormatting sqref="B4">
    <cfRule type="cellIs" dxfId="2078" priority="7" stopIfTrue="1" operator="greaterThan">
      <formula>100</formula>
    </cfRule>
    <cfRule type="cellIs" dxfId="2077" priority="8" stopIfTrue="1" operator="between">
      <formula>80</formula>
      <formula>100</formula>
    </cfRule>
    <cfRule type="cellIs" dxfId="2076" priority="9" stopIfTrue="1" operator="between">
      <formula>50</formula>
      <formula>80</formula>
    </cfRule>
  </conditionalFormatting>
  <conditionalFormatting sqref="Q4">
    <cfRule type="cellIs" dxfId="2075" priority="4" stopIfTrue="1" operator="greaterThan">
      <formula>100</formula>
    </cfRule>
    <cfRule type="cellIs" dxfId="2074" priority="5" stopIfTrue="1" operator="between">
      <formula>80</formula>
      <formula>100</formula>
    </cfRule>
    <cfRule type="cellIs" dxfId="2073" priority="6" stopIfTrue="1" operator="between">
      <formula>50</formula>
      <formula>80</formula>
    </cfRule>
  </conditionalFormatting>
  <conditionalFormatting sqref="U4">
    <cfRule type="cellIs" dxfId="2072" priority="1" stopIfTrue="1" operator="greaterThan">
      <formula>100</formula>
    </cfRule>
    <cfRule type="cellIs" dxfId="2071" priority="2" stopIfTrue="1" operator="between">
      <formula>80</formula>
      <formula>100</formula>
    </cfRule>
    <cfRule type="cellIs" dxfId="2070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7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15.497</v>
      </c>
      <c r="C3" s="14">
        <v>14.673</v>
      </c>
      <c r="D3" s="14">
        <v>2.657</v>
      </c>
      <c r="E3" s="14">
        <v>18.053000000000001</v>
      </c>
      <c r="F3" s="14">
        <v>17.725999999999999</v>
      </c>
      <c r="G3" s="14">
        <v>3.8879999999999999</v>
      </c>
      <c r="H3" s="14">
        <v>18.102</v>
      </c>
      <c r="I3" s="14">
        <v>18.045000000000002</v>
      </c>
      <c r="J3" s="14">
        <v>14.731</v>
      </c>
      <c r="K3" s="14">
        <v>17.481999999999999</v>
      </c>
      <c r="L3" s="14">
        <v>2.085</v>
      </c>
      <c r="M3" s="14">
        <v>18.448</v>
      </c>
      <c r="N3" s="14">
        <v>17.100999999999999</v>
      </c>
      <c r="O3" s="14">
        <v>17.774999999999999</v>
      </c>
      <c r="P3" s="14">
        <v>18.173999999999999</v>
      </c>
      <c r="Q3" s="14">
        <v>13.614000000000001</v>
      </c>
      <c r="R3" s="14">
        <v>13.544</v>
      </c>
      <c r="S3" s="14">
        <v>16.454000000000001</v>
      </c>
      <c r="T3" s="14">
        <v>13.231999999999999</v>
      </c>
      <c r="U3" s="14">
        <v>13.206</v>
      </c>
      <c r="V3" s="14">
        <v>14.951000000000001</v>
      </c>
      <c r="W3" s="14">
        <v>13.375999999999999</v>
      </c>
      <c r="X3" s="14">
        <v>5.7080000000000002</v>
      </c>
      <c r="Y3" s="14">
        <v>16.146999999999998</v>
      </c>
      <c r="Z3" s="14">
        <v>15.266999999999999</v>
      </c>
      <c r="AA3" s="14">
        <v>15.512</v>
      </c>
      <c r="AB3" s="14">
        <v>15.115</v>
      </c>
      <c r="AC3" s="14">
        <v>15.14</v>
      </c>
      <c r="AD3" s="14">
        <v>13.689</v>
      </c>
      <c r="AE3" s="14">
        <v>11.895</v>
      </c>
      <c r="AF3" s="14">
        <v>18.134</v>
      </c>
      <c r="AG3" s="14">
        <v>15.583</v>
      </c>
      <c r="AH3" s="14"/>
      <c r="AI3" s="14"/>
    </row>
    <row r="4" spans="1:40" s="7" customFormat="1" x14ac:dyDescent="0.25">
      <c r="A4" s="15" t="s">
        <v>17</v>
      </c>
      <c r="B4" s="10">
        <v>43</v>
      </c>
      <c r="C4" s="10">
        <v>75</v>
      </c>
      <c r="D4" s="10">
        <v>9</v>
      </c>
      <c r="E4" s="10">
        <v>63</v>
      </c>
      <c r="F4" s="10">
        <v>74</v>
      </c>
      <c r="G4" s="10">
        <v>14</v>
      </c>
      <c r="H4" s="10">
        <v>31</v>
      </c>
      <c r="I4" s="10">
        <v>44</v>
      </c>
      <c r="J4" s="10">
        <v>84</v>
      </c>
      <c r="K4" s="10">
        <v>46</v>
      </c>
      <c r="L4" s="10">
        <v>9</v>
      </c>
      <c r="M4" s="10">
        <v>77</v>
      </c>
      <c r="N4" s="10">
        <v>45</v>
      </c>
      <c r="O4" s="10">
        <v>31</v>
      </c>
      <c r="P4" s="10">
        <v>43</v>
      </c>
      <c r="Q4" s="10">
        <v>95</v>
      </c>
      <c r="R4" s="10">
        <v>91</v>
      </c>
      <c r="S4" s="10">
        <v>87</v>
      </c>
      <c r="T4" s="10">
        <v>91</v>
      </c>
      <c r="U4" s="10">
        <v>80</v>
      </c>
      <c r="V4" s="10">
        <v>61</v>
      </c>
      <c r="W4" s="10">
        <v>90</v>
      </c>
      <c r="X4" s="10">
        <v>22</v>
      </c>
      <c r="Y4" s="10">
        <v>96</v>
      </c>
      <c r="Z4" s="10">
        <v>107</v>
      </c>
      <c r="AA4" s="10">
        <v>84</v>
      </c>
      <c r="AB4" s="10">
        <v>96</v>
      </c>
      <c r="AC4" s="10">
        <v>87</v>
      </c>
      <c r="AD4" s="10">
        <v>93</v>
      </c>
      <c r="AE4" s="10">
        <v>29</v>
      </c>
      <c r="AF4" s="10">
        <v>57</v>
      </c>
      <c r="AG4" s="10">
        <v>113</v>
      </c>
      <c r="AH4" s="10"/>
      <c r="AI4" s="10">
        <f>SUM(C4:AG4)</f>
        <v>2024</v>
      </c>
      <c r="AJ4" s="16">
        <f>AVERAGE(C4:AG4)</f>
        <v>65.290322580645167</v>
      </c>
      <c r="AK4" s="17"/>
    </row>
    <row r="5" spans="1:40" x14ac:dyDescent="0.25">
      <c r="A5" s="13" t="s">
        <v>23</v>
      </c>
      <c r="B5" s="12">
        <f t="shared" ref="B5" si="0">B6+$B7</f>
        <v>148136</v>
      </c>
      <c r="C5" s="12">
        <f t="shared" ref="C5:AG5" si="1">C6+$B7</f>
        <v>148211</v>
      </c>
      <c r="D5" s="12">
        <f t="shared" si="1"/>
        <v>148220</v>
      </c>
      <c r="E5" s="12">
        <f t="shared" si="1"/>
        <v>148283</v>
      </c>
      <c r="F5" s="12">
        <f t="shared" si="1"/>
        <v>148357</v>
      </c>
      <c r="G5" s="12">
        <f t="shared" si="1"/>
        <v>148371</v>
      </c>
      <c r="H5" s="12">
        <f t="shared" si="1"/>
        <v>148402</v>
      </c>
      <c r="I5" s="12">
        <f t="shared" si="1"/>
        <v>148446</v>
      </c>
      <c r="J5" s="12">
        <f t="shared" si="1"/>
        <v>148530</v>
      </c>
      <c r="K5" s="12">
        <f t="shared" si="1"/>
        <v>148576</v>
      </c>
      <c r="L5" s="12">
        <f t="shared" si="1"/>
        <v>148585</v>
      </c>
      <c r="M5" s="12">
        <f t="shared" si="1"/>
        <v>148662</v>
      </c>
      <c r="N5" s="12">
        <f t="shared" si="1"/>
        <v>148707</v>
      </c>
      <c r="O5" s="12">
        <f t="shared" si="1"/>
        <v>148738</v>
      </c>
      <c r="P5" s="12">
        <f t="shared" si="1"/>
        <v>148781</v>
      </c>
      <c r="Q5" s="12">
        <f t="shared" si="1"/>
        <v>148876</v>
      </c>
      <c r="R5" s="12">
        <f t="shared" si="1"/>
        <v>148967</v>
      </c>
      <c r="S5" s="12">
        <f t="shared" si="1"/>
        <v>149054</v>
      </c>
      <c r="T5" s="12">
        <f t="shared" si="1"/>
        <v>149145</v>
      </c>
      <c r="U5" s="12">
        <f t="shared" si="1"/>
        <v>149225</v>
      </c>
      <c r="V5" s="12">
        <f t="shared" si="1"/>
        <v>149286</v>
      </c>
      <c r="W5" s="12">
        <f t="shared" si="1"/>
        <v>149376</v>
      </c>
      <c r="X5" s="12">
        <f t="shared" si="1"/>
        <v>149398</v>
      </c>
      <c r="Y5" s="12">
        <f t="shared" si="1"/>
        <v>149494</v>
      </c>
      <c r="Z5" s="12">
        <f t="shared" si="1"/>
        <v>149601</v>
      </c>
      <c r="AA5" s="12">
        <f t="shared" si="1"/>
        <v>149685</v>
      </c>
      <c r="AB5" s="12">
        <f t="shared" si="1"/>
        <v>149781</v>
      </c>
      <c r="AC5" s="12">
        <f t="shared" si="1"/>
        <v>149868</v>
      </c>
      <c r="AD5" s="12">
        <f t="shared" si="1"/>
        <v>149961</v>
      </c>
      <c r="AE5" s="12">
        <f t="shared" si="1"/>
        <v>149990</v>
      </c>
      <c r="AF5" s="12">
        <f t="shared" si="1"/>
        <v>150047</v>
      </c>
      <c r="AG5" s="12">
        <f t="shared" si="1"/>
        <v>150160</v>
      </c>
      <c r="AI5" s="12">
        <f>MAX(C5:AG5)-B5</f>
        <v>2024</v>
      </c>
    </row>
    <row r="6" spans="1:40" x14ac:dyDescent="0.25">
      <c r="B6" s="12">
        <v>79774</v>
      </c>
      <c r="C6" s="12">
        <v>79849</v>
      </c>
      <c r="D6" s="12">
        <v>79858</v>
      </c>
      <c r="E6" s="12">
        <v>79921</v>
      </c>
      <c r="F6" s="12">
        <v>79995</v>
      </c>
      <c r="G6" s="12">
        <v>80009</v>
      </c>
      <c r="H6" s="12">
        <v>80040</v>
      </c>
      <c r="I6" s="12">
        <v>80084</v>
      </c>
      <c r="J6" s="12">
        <v>80168</v>
      </c>
      <c r="K6" s="12">
        <v>80214</v>
      </c>
      <c r="L6" s="12">
        <v>80223</v>
      </c>
      <c r="M6" s="12">
        <v>80300</v>
      </c>
      <c r="N6" s="12">
        <v>80345</v>
      </c>
      <c r="O6" s="12">
        <v>80376</v>
      </c>
      <c r="P6" s="12">
        <v>80419</v>
      </c>
      <c r="Q6" s="12">
        <v>80514</v>
      </c>
      <c r="R6" s="12">
        <v>80605</v>
      </c>
      <c r="S6" s="12">
        <v>80692</v>
      </c>
      <c r="T6" s="12">
        <v>80783</v>
      </c>
      <c r="U6" s="12">
        <v>80863</v>
      </c>
      <c r="V6" s="12">
        <v>80924</v>
      </c>
      <c r="W6" s="12">
        <v>81014</v>
      </c>
      <c r="X6" s="12">
        <v>81036</v>
      </c>
      <c r="Y6" s="12">
        <v>81132</v>
      </c>
      <c r="Z6" s="12">
        <v>81239</v>
      </c>
      <c r="AA6" s="12">
        <v>81323</v>
      </c>
      <c r="AB6" s="12">
        <v>81419</v>
      </c>
      <c r="AC6" s="12">
        <v>81506</v>
      </c>
      <c r="AD6" s="12">
        <v>81599</v>
      </c>
      <c r="AE6" s="12">
        <v>81628</v>
      </c>
      <c r="AF6" s="12">
        <v>81685</v>
      </c>
      <c r="AG6" s="12">
        <v>81798</v>
      </c>
    </row>
    <row r="7" spans="1:40" x14ac:dyDescent="0.25">
      <c r="B7" s="12">
        <v>68362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2069" priority="82" stopIfTrue="1" operator="greaterThan">
      <formula>70</formula>
    </cfRule>
    <cfRule type="cellIs" dxfId="2068" priority="83" stopIfTrue="1" operator="between">
      <formula>60</formula>
      <formula>70</formula>
    </cfRule>
    <cfRule type="cellIs" dxfId="2067" priority="84" stopIfTrue="1" operator="between">
      <formula>45</formula>
      <formula>60</formula>
    </cfRule>
  </conditionalFormatting>
  <conditionalFormatting sqref="D4 P4 AD4:AG4">
    <cfRule type="cellIs" dxfId="2066" priority="85" stopIfTrue="1" operator="greaterThan">
      <formula>100</formula>
    </cfRule>
    <cfRule type="cellIs" dxfId="2065" priority="86" stopIfTrue="1" operator="between">
      <formula>80</formula>
      <formula>100</formula>
    </cfRule>
    <cfRule type="cellIs" dxfId="2064" priority="87" stopIfTrue="1" operator="between">
      <formula>50</formula>
      <formula>80</formula>
    </cfRule>
  </conditionalFormatting>
  <conditionalFormatting sqref="AA4">
    <cfRule type="cellIs" dxfId="2063" priority="79" stopIfTrue="1" operator="greaterThan">
      <formula>100</formula>
    </cfRule>
    <cfRule type="cellIs" dxfId="2062" priority="80" stopIfTrue="1" operator="between">
      <formula>80</formula>
      <formula>100</formula>
    </cfRule>
    <cfRule type="cellIs" dxfId="2061" priority="81" stopIfTrue="1" operator="between">
      <formula>50</formula>
      <formula>80</formula>
    </cfRule>
  </conditionalFormatting>
  <conditionalFormatting sqref="Z4">
    <cfRule type="cellIs" dxfId="2060" priority="76" stopIfTrue="1" operator="greaterThan">
      <formula>100</formula>
    </cfRule>
    <cfRule type="cellIs" dxfId="2059" priority="77" stopIfTrue="1" operator="between">
      <formula>80</formula>
      <formula>100</formula>
    </cfRule>
    <cfRule type="cellIs" dxfId="2058" priority="78" stopIfTrue="1" operator="between">
      <formula>50</formula>
      <formula>80</formula>
    </cfRule>
  </conditionalFormatting>
  <conditionalFormatting sqref="X4">
    <cfRule type="cellIs" dxfId="2057" priority="73" stopIfTrue="1" operator="greaterThan">
      <formula>100</formula>
    </cfRule>
    <cfRule type="cellIs" dxfId="2056" priority="74" stopIfTrue="1" operator="between">
      <formula>80</formula>
      <formula>100</formula>
    </cfRule>
    <cfRule type="cellIs" dxfId="2055" priority="75" stopIfTrue="1" operator="between">
      <formula>50</formula>
      <formula>80</formula>
    </cfRule>
  </conditionalFormatting>
  <conditionalFormatting sqref="W4">
    <cfRule type="cellIs" dxfId="2054" priority="70" stopIfTrue="1" operator="greaterThan">
      <formula>100</formula>
    </cfRule>
    <cfRule type="cellIs" dxfId="2053" priority="71" stopIfTrue="1" operator="between">
      <formula>80</formula>
      <formula>100</formula>
    </cfRule>
    <cfRule type="cellIs" dxfId="2052" priority="72" stopIfTrue="1" operator="between">
      <formula>50</formula>
      <formula>80</formula>
    </cfRule>
  </conditionalFormatting>
  <conditionalFormatting sqref="AB4">
    <cfRule type="cellIs" dxfId="2051" priority="67" stopIfTrue="1" operator="greaterThan">
      <formula>100</formula>
    </cfRule>
    <cfRule type="cellIs" dxfId="2050" priority="68" stopIfTrue="1" operator="between">
      <formula>80</formula>
      <formula>100</formula>
    </cfRule>
    <cfRule type="cellIs" dxfId="2049" priority="69" stopIfTrue="1" operator="between">
      <formula>50</formula>
      <formula>80</formula>
    </cfRule>
  </conditionalFormatting>
  <conditionalFormatting sqref="H4">
    <cfRule type="cellIs" dxfId="2048" priority="64" stopIfTrue="1" operator="greaterThan">
      <formula>100</formula>
    </cfRule>
    <cfRule type="cellIs" dxfId="2047" priority="65" stopIfTrue="1" operator="between">
      <formula>80</formula>
      <formula>100</formula>
    </cfRule>
    <cfRule type="cellIs" dxfId="2046" priority="66" stopIfTrue="1" operator="between">
      <formula>50</formula>
      <formula>80</formula>
    </cfRule>
  </conditionalFormatting>
  <conditionalFormatting sqref="Y4">
    <cfRule type="cellIs" dxfId="2045" priority="61" stopIfTrue="1" operator="greaterThan">
      <formula>100</formula>
    </cfRule>
    <cfRule type="cellIs" dxfId="2044" priority="62" stopIfTrue="1" operator="between">
      <formula>80</formula>
      <formula>100</formula>
    </cfRule>
    <cfRule type="cellIs" dxfId="2043" priority="63" stopIfTrue="1" operator="between">
      <formula>50</formula>
      <formula>80</formula>
    </cfRule>
  </conditionalFormatting>
  <conditionalFormatting sqref="AC4">
    <cfRule type="cellIs" dxfId="2042" priority="58" stopIfTrue="1" operator="greaterThan">
      <formula>100</formula>
    </cfRule>
    <cfRule type="cellIs" dxfId="2041" priority="59" stopIfTrue="1" operator="between">
      <formula>80</formula>
      <formula>100</formula>
    </cfRule>
    <cfRule type="cellIs" dxfId="2040" priority="60" stopIfTrue="1" operator="between">
      <formula>50</formula>
      <formula>80</formula>
    </cfRule>
  </conditionalFormatting>
  <conditionalFormatting sqref="T4">
    <cfRule type="cellIs" dxfId="2039" priority="55" stopIfTrue="1" operator="greaterThan">
      <formula>100</formula>
    </cfRule>
    <cfRule type="cellIs" dxfId="2038" priority="56" stopIfTrue="1" operator="between">
      <formula>80</formula>
      <formula>100</formula>
    </cfRule>
    <cfRule type="cellIs" dxfId="2037" priority="57" stopIfTrue="1" operator="between">
      <formula>50</formula>
      <formula>80</formula>
    </cfRule>
  </conditionalFormatting>
  <conditionalFormatting sqref="F4">
    <cfRule type="cellIs" dxfId="2036" priority="52" stopIfTrue="1" operator="greaterThan">
      <formula>100</formula>
    </cfRule>
    <cfRule type="cellIs" dxfId="2035" priority="53" stopIfTrue="1" operator="between">
      <formula>80</formula>
      <formula>100</formula>
    </cfRule>
    <cfRule type="cellIs" dxfId="2034" priority="54" stopIfTrue="1" operator="between">
      <formula>50</formula>
      <formula>80</formula>
    </cfRule>
  </conditionalFormatting>
  <conditionalFormatting sqref="N4">
    <cfRule type="cellIs" dxfId="2033" priority="49" stopIfTrue="1" operator="greaterThan">
      <formula>100</formula>
    </cfRule>
    <cfRule type="cellIs" dxfId="2032" priority="50" stopIfTrue="1" operator="between">
      <formula>80</formula>
      <formula>100</formula>
    </cfRule>
    <cfRule type="cellIs" dxfId="2031" priority="51" stopIfTrue="1" operator="between">
      <formula>50</formula>
      <formula>80</formula>
    </cfRule>
  </conditionalFormatting>
  <conditionalFormatting sqref="G4">
    <cfRule type="cellIs" dxfId="2030" priority="46" stopIfTrue="1" operator="greaterThan">
      <formula>100</formula>
    </cfRule>
    <cfRule type="cellIs" dxfId="2029" priority="47" stopIfTrue="1" operator="between">
      <formula>80</formula>
      <formula>100</formula>
    </cfRule>
    <cfRule type="cellIs" dxfId="2028" priority="48" stopIfTrue="1" operator="between">
      <formula>50</formula>
      <formula>80</formula>
    </cfRule>
  </conditionalFormatting>
  <conditionalFormatting sqref="R4">
    <cfRule type="cellIs" dxfId="2027" priority="43" stopIfTrue="1" operator="greaterThan">
      <formula>100</formula>
    </cfRule>
    <cfRule type="cellIs" dxfId="2026" priority="44" stopIfTrue="1" operator="between">
      <formula>80</formula>
      <formula>100</formula>
    </cfRule>
    <cfRule type="cellIs" dxfId="2025" priority="45" stopIfTrue="1" operator="between">
      <formula>50</formula>
      <formula>80</formula>
    </cfRule>
  </conditionalFormatting>
  <conditionalFormatting sqref="E4">
    <cfRule type="cellIs" dxfId="2024" priority="40" stopIfTrue="1" operator="greaterThan">
      <formula>100</formula>
    </cfRule>
    <cfRule type="cellIs" dxfId="2023" priority="41" stopIfTrue="1" operator="between">
      <formula>80</formula>
      <formula>100</formula>
    </cfRule>
    <cfRule type="cellIs" dxfId="2022" priority="42" stopIfTrue="1" operator="between">
      <formula>50</formula>
      <formula>80</formula>
    </cfRule>
  </conditionalFormatting>
  <conditionalFormatting sqref="V4">
    <cfRule type="cellIs" dxfId="2021" priority="37" stopIfTrue="1" operator="greaterThan">
      <formula>100</formula>
    </cfRule>
    <cfRule type="cellIs" dxfId="2020" priority="38" stopIfTrue="1" operator="between">
      <formula>80</formula>
      <formula>100</formula>
    </cfRule>
    <cfRule type="cellIs" dxfId="2019" priority="39" stopIfTrue="1" operator="between">
      <formula>50</formula>
      <formula>80</formula>
    </cfRule>
  </conditionalFormatting>
  <conditionalFormatting sqref="I4">
    <cfRule type="cellIs" dxfId="2018" priority="34" stopIfTrue="1" operator="greaterThan">
      <formula>100</formula>
    </cfRule>
    <cfRule type="cellIs" dxfId="2017" priority="35" stopIfTrue="1" operator="between">
      <formula>80</formula>
      <formula>100</formula>
    </cfRule>
    <cfRule type="cellIs" dxfId="2016" priority="36" stopIfTrue="1" operator="between">
      <formula>50</formula>
      <formula>80</formula>
    </cfRule>
  </conditionalFormatting>
  <conditionalFormatting sqref="O4">
    <cfRule type="cellIs" dxfId="2015" priority="31" stopIfTrue="1" operator="greaterThan">
      <formula>100</formula>
    </cfRule>
    <cfRule type="cellIs" dxfId="2014" priority="32" stopIfTrue="1" operator="between">
      <formula>80</formula>
      <formula>100</formula>
    </cfRule>
    <cfRule type="cellIs" dxfId="2013" priority="33" stopIfTrue="1" operator="between">
      <formula>50</formula>
      <formula>80</formula>
    </cfRule>
  </conditionalFormatting>
  <conditionalFormatting sqref="C4">
    <cfRule type="cellIs" dxfId="2012" priority="28" stopIfTrue="1" operator="greaterThan">
      <formula>100</formula>
    </cfRule>
    <cfRule type="cellIs" dxfId="2011" priority="29" stopIfTrue="1" operator="between">
      <formula>80</formula>
      <formula>100</formula>
    </cfRule>
    <cfRule type="cellIs" dxfId="2010" priority="30" stopIfTrue="1" operator="between">
      <formula>50</formula>
      <formula>80</formula>
    </cfRule>
  </conditionalFormatting>
  <conditionalFormatting sqref="K4">
    <cfRule type="cellIs" dxfId="2009" priority="25" stopIfTrue="1" operator="greaterThan">
      <formula>100</formula>
    </cfRule>
    <cfRule type="cellIs" dxfId="2008" priority="26" stopIfTrue="1" operator="between">
      <formula>80</formula>
      <formula>100</formula>
    </cfRule>
    <cfRule type="cellIs" dxfId="2007" priority="27" stopIfTrue="1" operator="between">
      <formula>50</formula>
      <formula>80</formula>
    </cfRule>
  </conditionalFormatting>
  <conditionalFormatting sqref="S4">
    <cfRule type="cellIs" dxfId="2006" priority="22" stopIfTrue="1" operator="greaterThan">
      <formula>100</formula>
    </cfRule>
    <cfRule type="cellIs" dxfId="2005" priority="23" stopIfTrue="1" operator="between">
      <formula>80</formula>
      <formula>100</formula>
    </cfRule>
    <cfRule type="cellIs" dxfId="2004" priority="24" stopIfTrue="1" operator="between">
      <formula>50</formula>
      <formula>80</formula>
    </cfRule>
  </conditionalFormatting>
  <conditionalFormatting sqref="J4">
    <cfRule type="cellIs" dxfId="2003" priority="19" stopIfTrue="1" operator="greaterThan">
      <formula>100</formula>
    </cfRule>
    <cfRule type="cellIs" dxfId="2002" priority="20" stopIfTrue="1" operator="between">
      <formula>80</formula>
      <formula>100</formula>
    </cfRule>
    <cfRule type="cellIs" dxfId="2001" priority="21" stopIfTrue="1" operator="between">
      <formula>50</formula>
      <formula>80</formula>
    </cfRule>
  </conditionalFormatting>
  <conditionalFormatting sqref="L4">
    <cfRule type="cellIs" dxfId="2000" priority="16" stopIfTrue="1" operator="greaterThan">
      <formula>100</formula>
    </cfRule>
    <cfRule type="cellIs" dxfId="1999" priority="17" stopIfTrue="1" operator="between">
      <formula>80</formula>
      <formula>100</formula>
    </cfRule>
    <cfRule type="cellIs" dxfId="1998" priority="18" stopIfTrue="1" operator="between">
      <formula>50</formula>
      <formula>80</formula>
    </cfRule>
  </conditionalFormatting>
  <conditionalFormatting sqref="M4">
    <cfRule type="cellIs" dxfId="1997" priority="13" stopIfTrue="1" operator="greaterThan">
      <formula>100</formula>
    </cfRule>
    <cfRule type="cellIs" dxfId="1996" priority="14" stopIfTrue="1" operator="between">
      <formula>80</formula>
      <formula>100</formula>
    </cfRule>
    <cfRule type="cellIs" dxfId="1995" priority="15" stopIfTrue="1" operator="between">
      <formula>50</formula>
      <formula>80</formula>
    </cfRule>
  </conditionalFormatting>
  <conditionalFormatting sqref="Q4">
    <cfRule type="cellIs" dxfId="1994" priority="7" stopIfTrue="1" operator="greaterThan">
      <formula>100</formula>
    </cfRule>
    <cfRule type="cellIs" dxfId="1993" priority="8" stopIfTrue="1" operator="between">
      <formula>80</formula>
      <formula>100</formula>
    </cfRule>
    <cfRule type="cellIs" dxfId="1992" priority="9" stopIfTrue="1" operator="between">
      <formula>50</formula>
      <formula>80</formula>
    </cfRule>
  </conditionalFormatting>
  <conditionalFormatting sqref="U4">
    <cfRule type="cellIs" dxfId="1991" priority="4" stopIfTrue="1" operator="greaterThan">
      <formula>100</formula>
    </cfRule>
    <cfRule type="cellIs" dxfId="1990" priority="5" stopIfTrue="1" operator="between">
      <formula>80</formula>
      <formula>100</formula>
    </cfRule>
    <cfRule type="cellIs" dxfId="1989" priority="6" stopIfTrue="1" operator="between">
      <formula>50</formula>
      <formula>80</formula>
    </cfRule>
  </conditionalFormatting>
  <conditionalFormatting sqref="B4">
    <cfRule type="cellIs" dxfId="1988" priority="1" stopIfTrue="1" operator="greaterThan">
      <formula>100</formula>
    </cfRule>
    <cfRule type="cellIs" dxfId="1987" priority="2" stopIfTrue="1" operator="between">
      <formula>80</formula>
      <formula>100</formula>
    </cfRule>
    <cfRule type="cellIs" dxfId="1986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>
      <selection activeCell="G3" sqref="G3:G6"/>
    </sheetView>
  </sheetViews>
  <sheetFormatPr baseColWidth="10" defaultRowHeight="13.2" x14ac:dyDescent="0.25"/>
  <cols>
    <col min="1" max="1" width="19.77734375" style="13" customWidth="1"/>
    <col min="2" max="2" width="7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B2" s="14"/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15.583</v>
      </c>
      <c r="C3" s="14">
        <v>14.515000000000001</v>
      </c>
      <c r="D3" s="14">
        <v>14.516</v>
      </c>
      <c r="E3" s="14">
        <v>14.475</v>
      </c>
      <c r="F3" s="14">
        <v>14.481999999999999</v>
      </c>
      <c r="G3" s="14">
        <v>14.362</v>
      </c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40" s="7" customFormat="1" x14ac:dyDescent="0.25">
      <c r="A4" s="15" t="s">
        <v>17</v>
      </c>
      <c r="B4" s="10">
        <v>113</v>
      </c>
      <c r="C4" s="10">
        <v>108</v>
      </c>
      <c r="D4" s="10">
        <v>106</v>
      </c>
      <c r="E4" s="10">
        <v>106</v>
      </c>
      <c r="F4" s="10">
        <v>105</v>
      </c>
      <c r="G4" s="10">
        <v>106</v>
      </c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>
        <f>SUM(C4:AG4)</f>
        <v>531</v>
      </c>
      <c r="AJ4" s="16">
        <f>AVERAGE(C4:AG4)</f>
        <v>106.2</v>
      </c>
      <c r="AK4" s="17"/>
    </row>
    <row r="5" spans="1:40" x14ac:dyDescent="0.25">
      <c r="A5" s="13" t="s">
        <v>23</v>
      </c>
      <c r="B5" s="12">
        <f t="shared" ref="B5" si="0">B6+$B7</f>
        <v>150160</v>
      </c>
      <c r="C5" s="12">
        <f t="shared" ref="C5:G5" si="1">C6+$B7</f>
        <v>150268</v>
      </c>
      <c r="D5" s="12">
        <f t="shared" si="1"/>
        <v>150374</v>
      </c>
      <c r="E5" s="12">
        <f t="shared" si="1"/>
        <v>150480</v>
      </c>
      <c r="F5" s="12">
        <f t="shared" si="1"/>
        <v>150585</v>
      </c>
      <c r="G5" s="12">
        <f t="shared" si="1"/>
        <v>150691</v>
      </c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I5" s="12">
        <f>MAX(C5:AG5)-B5</f>
        <v>531</v>
      </c>
    </row>
    <row r="6" spans="1:40" x14ac:dyDescent="0.25">
      <c r="B6" s="12">
        <v>81798</v>
      </c>
      <c r="C6" s="12">
        <v>81906</v>
      </c>
      <c r="D6" s="12">
        <v>82012</v>
      </c>
      <c r="E6" s="12">
        <v>82118</v>
      </c>
      <c r="F6" s="12">
        <v>82223</v>
      </c>
      <c r="G6" s="12">
        <v>82329</v>
      </c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</row>
    <row r="7" spans="1:40" x14ac:dyDescent="0.25">
      <c r="B7" s="12">
        <v>68362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1985" priority="82" stopIfTrue="1" operator="greaterThan">
      <formula>70</formula>
    </cfRule>
    <cfRule type="cellIs" dxfId="1984" priority="83" stopIfTrue="1" operator="between">
      <formula>60</formula>
      <formula>70</formula>
    </cfRule>
    <cfRule type="cellIs" dxfId="1983" priority="84" stopIfTrue="1" operator="between">
      <formula>45</formula>
      <formula>60</formula>
    </cfRule>
  </conditionalFormatting>
  <conditionalFormatting sqref="D4 P4 AD4:AG4">
    <cfRule type="cellIs" dxfId="1982" priority="85" stopIfTrue="1" operator="greaterThan">
      <formula>100</formula>
    </cfRule>
    <cfRule type="cellIs" dxfId="1981" priority="86" stopIfTrue="1" operator="between">
      <formula>80</formula>
      <formula>100</formula>
    </cfRule>
    <cfRule type="cellIs" dxfId="1980" priority="87" stopIfTrue="1" operator="between">
      <formula>50</formula>
      <formula>80</formula>
    </cfRule>
  </conditionalFormatting>
  <conditionalFormatting sqref="AA4">
    <cfRule type="cellIs" dxfId="1979" priority="79" stopIfTrue="1" operator="greaterThan">
      <formula>100</formula>
    </cfRule>
    <cfRule type="cellIs" dxfId="1978" priority="80" stopIfTrue="1" operator="between">
      <formula>80</formula>
      <formula>100</formula>
    </cfRule>
    <cfRule type="cellIs" dxfId="1977" priority="81" stopIfTrue="1" operator="between">
      <formula>50</formula>
      <formula>80</formula>
    </cfRule>
  </conditionalFormatting>
  <conditionalFormatting sqref="Z4">
    <cfRule type="cellIs" dxfId="1976" priority="76" stopIfTrue="1" operator="greaterThan">
      <formula>100</formula>
    </cfRule>
    <cfRule type="cellIs" dxfId="1975" priority="77" stopIfTrue="1" operator="between">
      <formula>80</formula>
      <formula>100</formula>
    </cfRule>
    <cfRule type="cellIs" dxfId="1974" priority="78" stopIfTrue="1" operator="between">
      <formula>50</formula>
      <formula>80</formula>
    </cfRule>
  </conditionalFormatting>
  <conditionalFormatting sqref="X4">
    <cfRule type="cellIs" dxfId="1973" priority="73" stopIfTrue="1" operator="greaterThan">
      <formula>100</formula>
    </cfRule>
    <cfRule type="cellIs" dxfId="1972" priority="74" stopIfTrue="1" operator="between">
      <formula>80</formula>
      <formula>100</formula>
    </cfRule>
    <cfRule type="cellIs" dxfId="1971" priority="75" stopIfTrue="1" operator="between">
      <formula>50</formula>
      <formula>80</formula>
    </cfRule>
  </conditionalFormatting>
  <conditionalFormatting sqref="W4">
    <cfRule type="cellIs" dxfId="1970" priority="70" stopIfTrue="1" operator="greaterThan">
      <formula>100</formula>
    </cfRule>
    <cfRule type="cellIs" dxfId="1969" priority="71" stopIfTrue="1" operator="between">
      <formula>80</formula>
      <formula>100</formula>
    </cfRule>
    <cfRule type="cellIs" dxfId="1968" priority="72" stopIfTrue="1" operator="between">
      <formula>50</formula>
      <formula>80</formula>
    </cfRule>
  </conditionalFormatting>
  <conditionalFormatting sqref="AB4">
    <cfRule type="cellIs" dxfId="1967" priority="67" stopIfTrue="1" operator="greaterThan">
      <formula>100</formula>
    </cfRule>
    <cfRule type="cellIs" dxfId="1966" priority="68" stopIfTrue="1" operator="between">
      <formula>80</formula>
      <formula>100</formula>
    </cfRule>
    <cfRule type="cellIs" dxfId="1965" priority="69" stopIfTrue="1" operator="between">
      <formula>50</formula>
      <formula>80</formula>
    </cfRule>
  </conditionalFormatting>
  <conditionalFormatting sqref="H4">
    <cfRule type="cellIs" dxfId="1964" priority="64" stopIfTrue="1" operator="greaterThan">
      <formula>100</formula>
    </cfRule>
    <cfRule type="cellIs" dxfId="1963" priority="65" stopIfTrue="1" operator="between">
      <formula>80</formula>
      <formula>100</formula>
    </cfRule>
    <cfRule type="cellIs" dxfId="1962" priority="66" stopIfTrue="1" operator="between">
      <formula>50</formula>
      <formula>80</formula>
    </cfRule>
  </conditionalFormatting>
  <conditionalFormatting sqref="Y4">
    <cfRule type="cellIs" dxfId="1961" priority="61" stopIfTrue="1" operator="greaterThan">
      <formula>100</formula>
    </cfRule>
    <cfRule type="cellIs" dxfId="1960" priority="62" stopIfTrue="1" operator="between">
      <formula>80</formula>
      <formula>100</formula>
    </cfRule>
    <cfRule type="cellIs" dxfId="1959" priority="63" stopIfTrue="1" operator="between">
      <formula>50</formula>
      <formula>80</formula>
    </cfRule>
  </conditionalFormatting>
  <conditionalFormatting sqref="AC4">
    <cfRule type="cellIs" dxfId="1958" priority="58" stopIfTrue="1" operator="greaterThan">
      <formula>100</formula>
    </cfRule>
    <cfRule type="cellIs" dxfId="1957" priority="59" stopIfTrue="1" operator="between">
      <formula>80</formula>
      <formula>100</formula>
    </cfRule>
    <cfRule type="cellIs" dxfId="1956" priority="60" stopIfTrue="1" operator="between">
      <formula>50</formula>
      <formula>80</formula>
    </cfRule>
  </conditionalFormatting>
  <conditionalFormatting sqref="T4">
    <cfRule type="cellIs" dxfId="1955" priority="55" stopIfTrue="1" operator="greaterThan">
      <formula>100</formula>
    </cfRule>
    <cfRule type="cellIs" dxfId="1954" priority="56" stopIfTrue="1" operator="between">
      <formula>80</formula>
      <formula>100</formula>
    </cfRule>
    <cfRule type="cellIs" dxfId="1953" priority="57" stopIfTrue="1" operator="between">
      <formula>50</formula>
      <formula>80</formula>
    </cfRule>
  </conditionalFormatting>
  <conditionalFormatting sqref="F4">
    <cfRule type="cellIs" dxfId="1952" priority="52" stopIfTrue="1" operator="greaterThan">
      <formula>100</formula>
    </cfRule>
    <cfRule type="cellIs" dxfId="1951" priority="53" stopIfTrue="1" operator="between">
      <formula>80</formula>
      <formula>100</formula>
    </cfRule>
    <cfRule type="cellIs" dxfId="1950" priority="54" stopIfTrue="1" operator="between">
      <formula>50</formula>
      <formula>80</formula>
    </cfRule>
  </conditionalFormatting>
  <conditionalFormatting sqref="N4">
    <cfRule type="cellIs" dxfId="1949" priority="49" stopIfTrue="1" operator="greaterThan">
      <formula>100</formula>
    </cfRule>
    <cfRule type="cellIs" dxfId="1948" priority="50" stopIfTrue="1" operator="between">
      <formula>80</formula>
      <formula>100</formula>
    </cfRule>
    <cfRule type="cellIs" dxfId="1947" priority="51" stopIfTrue="1" operator="between">
      <formula>50</formula>
      <formula>80</formula>
    </cfRule>
  </conditionalFormatting>
  <conditionalFormatting sqref="G4">
    <cfRule type="cellIs" dxfId="1946" priority="46" stopIfTrue="1" operator="greaterThan">
      <formula>100</formula>
    </cfRule>
    <cfRule type="cellIs" dxfId="1945" priority="47" stopIfTrue="1" operator="between">
      <formula>80</formula>
      <formula>100</formula>
    </cfRule>
    <cfRule type="cellIs" dxfId="1944" priority="48" stopIfTrue="1" operator="between">
      <formula>50</formula>
      <formula>80</formula>
    </cfRule>
  </conditionalFormatting>
  <conditionalFormatting sqref="R4">
    <cfRule type="cellIs" dxfId="1943" priority="43" stopIfTrue="1" operator="greaterThan">
      <formula>100</formula>
    </cfRule>
    <cfRule type="cellIs" dxfId="1942" priority="44" stopIfTrue="1" operator="between">
      <formula>80</formula>
      <formula>100</formula>
    </cfRule>
    <cfRule type="cellIs" dxfId="1941" priority="45" stopIfTrue="1" operator="between">
      <formula>50</formula>
      <formula>80</formula>
    </cfRule>
  </conditionalFormatting>
  <conditionalFormatting sqref="E4">
    <cfRule type="cellIs" dxfId="1940" priority="40" stopIfTrue="1" operator="greaterThan">
      <formula>100</formula>
    </cfRule>
    <cfRule type="cellIs" dxfId="1939" priority="41" stopIfTrue="1" operator="between">
      <formula>80</formula>
      <formula>100</formula>
    </cfRule>
    <cfRule type="cellIs" dxfId="1938" priority="42" stopIfTrue="1" operator="between">
      <formula>50</formula>
      <formula>80</formula>
    </cfRule>
  </conditionalFormatting>
  <conditionalFormatting sqref="V4">
    <cfRule type="cellIs" dxfId="1937" priority="37" stopIfTrue="1" operator="greaterThan">
      <formula>100</formula>
    </cfRule>
    <cfRule type="cellIs" dxfId="1936" priority="38" stopIfTrue="1" operator="between">
      <formula>80</formula>
      <formula>100</formula>
    </cfRule>
    <cfRule type="cellIs" dxfId="1935" priority="39" stopIfTrue="1" operator="between">
      <formula>50</formula>
      <formula>80</formula>
    </cfRule>
  </conditionalFormatting>
  <conditionalFormatting sqref="I4">
    <cfRule type="cellIs" dxfId="1934" priority="34" stopIfTrue="1" operator="greaterThan">
      <formula>100</formula>
    </cfRule>
    <cfRule type="cellIs" dxfId="1933" priority="35" stopIfTrue="1" operator="between">
      <formula>80</formula>
      <formula>100</formula>
    </cfRule>
    <cfRule type="cellIs" dxfId="1932" priority="36" stopIfTrue="1" operator="between">
      <formula>50</formula>
      <formula>80</formula>
    </cfRule>
  </conditionalFormatting>
  <conditionalFormatting sqref="O4">
    <cfRule type="cellIs" dxfId="1931" priority="31" stopIfTrue="1" operator="greaterThan">
      <formula>100</formula>
    </cfRule>
    <cfRule type="cellIs" dxfId="1930" priority="32" stopIfTrue="1" operator="between">
      <formula>80</formula>
      <formula>100</formula>
    </cfRule>
    <cfRule type="cellIs" dxfId="1929" priority="33" stopIfTrue="1" operator="between">
      <formula>50</formula>
      <formula>80</formula>
    </cfRule>
  </conditionalFormatting>
  <conditionalFormatting sqref="C4">
    <cfRule type="cellIs" dxfId="1928" priority="28" stopIfTrue="1" operator="greaterThan">
      <formula>100</formula>
    </cfRule>
    <cfRule type="cellIs" dxfId="1927" priority="29" stopIfTrue="1" operator="between">
      <formula>80</formula>
      <formula>100</formula>
    </cfRule>
    <cfRule type="cellIs" dxfId="1926" priority="30" stopIfTrue="1" operator="between">
      <formula>50</formula>
      <formula>80</formula>
    </cfRule>
  </conditionalFormatting>
  <conditionalFormatting sqref="K4">
    <cfRule type="cellIs" dxfId="1925" priority="25" stopIfTrue="1" operator="greaterThan">
      <formula>100</formula>
    </cfRule>
    <cfRule type="cellIs" dxfId="1924" priority="26" stopIfTrue="1" operator="between">
      <formula>80</formula>
      <formula>100</formula>
    </cfRule>
    <cfRule type="cellIs" dxfId="1923" priority="27" stopIfTrue="1" operator="between">
      <formula>50</formula>
      <formula>80</formula>
    </cfRule>
  </conditionalFormatting>
  <conditionalFormatting sqref="S4">
    <cfRule type="cellIs" dxfId="1922" priority="22" stopIfTrue="1" operator="greaterThan">
      <formula>100</formula>
    </cfRule>
    <cfRule type="cellIs" dxfId="1921" priority="23" stopIfTrue="1" operator="between">
      <formula>80</formula>
      <formula>100</formula>
    </cfRule>
    <cfRule type="cellIs" dxfId="1920" priority="24" stopIfTrue="1" operator="between">
      <formula>50</formula>
      <formula>80</formula>
    </cfRule>
  </conditionalFormatting>
  <conditionalFormatting sqref="J4">
    <cfRule type="cellIs" dxfId="1919" priority="19" stopIfTrue="1" operator="greaterThan">
      <formula>100</formula>
    </cfRule>
    <cfRule type="cellIs" dxfId="1918" priority="20" stopIfTrue="1" operator="between">
      <formula>80</formula>
      <formula>100</formula>
    </cfRule>
    <cfRule type="cellIs" dxfId="1917" priority="21" stopIfTrue="1" operator="between">
      <formula>50</formula>
      <formula>80</formula>
    </cfRule>
  </conditionalFormatting>
  <conditionalFormatting sqref="L4">
    <cfRule type="cellIs" dxfId="1916" priority="16" stopIfTrue="1" operator="greaterThan">
      <formula>100</formula>
    </cfRule>
    <cfRule type="cellIs" dxfId="1915" priority="17" stopIfTrue="1" operator="between">
      <formula>80</formula>
      <formula>100</formula>
    </cfRule>
    <cfRule type="cellIs" dxfId="1914" priority="18" stopIfTrue="1" operator="between">
      <formula>50</formula>
      <formula>80</formula>
    </cfRule>
  </conditionalFormatting>
  <conditionalFormatting sqref="M4">
    <cfRule type="cellIs" dxfId="1913" priority="13" stopIfTrue="1" operator="greaterThan">
      <formula>100</formula>
    </cfRule>
    <cfRule type="cellIs" dxfId="1912" priority="14" stopIfTrue="1" operator="between">
      <formula>80</formula>
      <formula>100</formula>
    </cfRule>
    <cfRule type="cellIs" dxfId="1911" priority="15" stopIfTrue="1" operator="between">
      <formula>50</formula>
      <formula>80</formula>
    </cfRule>
  </conditionalFormatting>
  <conditionalFormatting sqref="Q4">
    <cfRule type="cellIs" dxfId="1910" priority="10" stopIfTrue="1" operator="greaterThan">
      <formula>100</formula>
    </cfRule>
    <cfRule type="cellIs" dxfId="1909" priority="11" stopIfTrue="1" operator="between">
      <formula>80</formula>
      <formula>100</formula>
    </cfRule>
    <cfRule type="cellIs" dxfId="1908" priority="12" stopIfTrue="1" operator="between">
      <formula>50</formula>
      <formula>80</formula>
    </cfRule>
  </conditionalFormatting>
  <conditionalFormatting sqref="U4">
    <cfRule type="cellIs" dxfId="1907" priority="7" stopIfTrue="1" operator="greaterThan">
      <formula>100</formula>
    </cfRule>
    <cfRule type="cellIs" dxfId="1906" priority="8" stopIfTrue="1" operator="between">
      <formula>80</formula>
      <formula>100</formula>
    </cfRule>
    <cfRule type="cellIs" dxfId="1905" priority="9" stopIfTrue="1" operator="between">
      <formula>50</formula>
      <formula>80</formula>
    </cfRule>
  </conditionalFormatting>
  <conditionalFormatting sqref="B4">
    <cfRule type="cellIs" dxfId="1904" priority="1" stopIfTrue="1" operator="greaterThan">
      <formula>100</formula>
    </cfRule>
    <cfRule type="cellIs" dxfId="1903" priority="2" stopIfTrue="1" operator="between">
      <formula>80</formula>
      <formula>100</formula>
    </cfRule>
    <cfRule type="cellIs" dxfId="1902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/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14.362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40" s="7" customFormat="1" x14ac:dyDescent="0.25">
      <c r="A4" s="15" t="s">
        <v>17</v>
      </c>
      <c r="B4" s="10">
        <v>106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>
        <f>SUM(C4:AG4)</f>
        <v>0</v>
      </c>
      <c r="AJ4" s="16" t="e">
        <f>AVERAGE(C4:AG4)</f>
        <v>#DIV/0!</v>
      </c>
      <c r="AK4" s="17"/>
    </row>
    <row r="5" spans="1:40" x14ac:dyDescent="0.25">
      <c r="A5" s="13" t="s">
        <v>23</v>
      </c>
      <c r="B5" s="12">
        <f t="shared" ref="B5" si="0">B6+$B7</f>
        <v>150691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I5" s="12">
        <f>MAX(C5:AG5)-B6</f>
        <v>-82329</v>
      </c>
    </row>
    <row r="6" spans="1:40" x14ac:dyDescent="0.25">
      <c r="B6" s="12">
        <v>82329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</row>
    <row r="7" spans="1:40" x14ac:dyDescent="0.25">
      <c r="B7" s="12">
        <v>68362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1901" priority="85" stopIfTrue="1" operator="greaterThan">
      <formula>70</formula>
    </cfRule>
    <cfRule type="cellIs" dxfId="1900" priority="86" stopIfTrue="1" operator="between">
      <formula>60</formula>
      <formula>70</formula>
    </cfRule>
    <cfRule type="cellIs" dxfId="1899" priority="87" stopIfTrue="1" operator="between">
      <formula>45</formula>
      <formula>60</formula>
    </cfRule>
  </conditionalFormatting>
  <conditionalFormatting sqref="D4 P4 AD4:AG4">
    <cfRule type="cellIs" dxfId="1898" priority="88" stopIfTrue="1" operator="greaterThan">
      <formula>100</formula>
    </cfRule>
    <cfRule type="cellIs" dxfId="1897" priority="89" stopIfTrue="1" operator="between">
      <formula>80</formula>
      <formula>100</formula>
    </cfRule>
    <cfRule type="cellIs" dxfId="1896" priority="90" stopIfTrue="1" operator="between">
      <formula>50</formula>
      <formula>80</formula>
    </cfRule>
  </conditionalFormatting>
  <conditionalFormatting sqref="AA4">
    <cfRule type="cellIs" dxfId="1895" priority="82" stopIfTrue="1" operator="greaterThan">
      <formula>100</formula>
    </cfRule>
    <cfRule type="cellIs" dxfId="1894" priority="83" stopIfTrue="1" operator="between">
      <formula>80</formula>
      <formula>100</formula>
    </cfRule>
    <cfRule type="cellIs" dxfId="1893" priority="84" stopIfTrue="1" operator="between">
      <formula>50</formula>
      <formula>80</formula>
    </cfRule>
  </conditionalFormatting>
  <conditionalFormatting sqref="Z4">
    <cfRule type="cellIs" dxfId="1892" priority="79" stopIfTrue="1" operator="greaterThan">
      <formula>100</formula>
    </cfRule>
    <cfRule type="cellIs" dxfId="1891" priority="80" stopIfTrue="1" operator="between">
      <formula>80</formula>
      <formula>100</formula>
    </cfRule>
    <cfRule type="cellIs" dxfId="1890" priority="81" stopIfTrue="1" operator="between">
      <formula>50</formula>
      <formula>80</formula>
    </cfRule>
  </conditionalFormatting>
  <conditionalFormatting sqref="X4">
    <cfRule type="cellIs" dxfId="1889" priority="76" stopIfTrue="1" operator="greaterThan">
      <formula>100</formula>
    </cfRule>
    <cfRule type="cellIs" dxfId="1888" priority="77" stopIfTrue="1" operator="between">
      <formula>80</formula>
      <formula>100</formula>
    </cfRule>
    <cfRule type="cellIs" dxfId="1887" priority="78" stopIfTrue="1" operator="between">
      <formula>50</formula>
      <formula>80</formula>
    </cfRule>
  </conditionalFormatting>
  <conditionalFormatting sqref="W4">
    <cfRule type="cellIs" dxfId="1886" priority="73" stopIfTrue="1" operator="greaterThan">
      <formula>100</formula>
    </cfRule>
    <cfRule type="cellIs" dxfId="1885" priority="74" stopIfTrue="1" operator="between">
      <formula>80</formula>
      <formula>100</formula>
    </cfRule>
    <cfRule type="cellIs" dxfId="1884" priority="75" stopIfTrue="1" operator="between">
      <formula>50</formula>
      <formula>80</formula>
    </cfRule>
  </conditionalFormatting>
  <conditionalFormatting sqref="AB4">
    <cfRule type="cellIs" dxfId="1883" priority="70" stopIfTrue="1" operator="greaterThan">
      <formula>100</formula>
    </cfRule>
    <cfRule type="cellIs" dxfId="1882" priority="71" stopIfTrue="1" operator="between">
      <formula>80</formula>
      <formula>100</formula>
    </cfRule>
    <cfRule type="cellIs" dxfId="1881" priority="72" stopIfTrue="1" operator="between">
      <formula>50</formula>
      <formula>80</formula>
    </cfRule>
  </conditionalFormatting>
  <conditionalFormatting sqref="H4">
    <cfRule type="cellIs" dxfId="1880" priority="67" stopIfTrue="1" operator="greaterThan">
      <formula>100</formula>
    </cfRule>
    <cfRule type="cellIs" dxfId="1879" priority="68" stopIfTrue="1" operator="between">
      <formula>80</formula>
      <formula>100</formula>
    </cfRule>
    <cfRule type="cellIs" dxfId="1878" priority="69" stopIfTrue="1" operator="between">
      <formula>50</formula>
      <formula>80</formula>
    </cfRule>
  </conditionalFormatting>
  <conditionalFormatting sqref="Y4">
    <cfRule type="cellIs" dxfId="1877" priority="64" stopIfTrue="1" operator="greaterThan">
      <formula>100</formula>
    </cfRule>
    <cfRule type="cellIs" dxfId="1876" priority="65" stopIfTrue="1" operator="between">
      <formula>80</formula>
      <formula>100</formula>
    </cfRule>
    <cfRule type="cellIs" dxfId="1875" priority="66" stopIfTrue="1" operator="between">
      <formula>50</formula>
      <formula>80</formula>
    </cfRule>
  </conditionalFormatting>
  <conditionalFormatting sqref="AC4">
    <cfRule type="cellIs" dxfId="1874" priority="61" stopIfTrue="1" operator="greaterThan">
      <formula>100</formula>
    </cfRule>
    <cfRule type="cellIs" dxfId="1873" priority="62" stopIfTrue="1" operator="between">
      <formula>80</formula>
      <formula>100</formula>
    </cfRule>
    <cfRule type="cellIs" dxfId="1872" priority="63" stopIfTrue="1" operator="between">
      <formula>50</formula>
      <formula>80</formula>
    </cfRule>
  </conditionalFormatting>
  <conditionalFormatting sqref="T4">
    <cfRule type="cellIs" dxfId="1871" priority="58" stopIfTrue="1" operator="greaterThan">
      <formula>100</formula>
    </cfRule>
    <cfRule type="cellIs" dxfId="1870" priority="59" stopIfTrue="1" operator="between">
      <formula>80</formula>
      <formula>100</formula>
    </cfRule>
    <cfRule type="cellIs" dxfId="1869" priority="60" stopIfTrue="1" operator="between">
      <formula>50</formula>
      <formula>80</formula>
    </cfRule>
  </conditionalFormatting>
  <conditionalFormatting sqref="F4">
    <cfRule type="cellIs" dxfId="1868" priority="55" stopIfTrue="1" operator="greaterThan">
      <formula>100</formula>
    </cfRule>
    <cfRule type="cellIs" dxfId="1867" priority="56" stopIfTrue="1" operator="between">
      <formula>80</formula>
      <formula>100</formula>
    </cfRule>
    <cfRule type="cellIs" dxfId="1866" priority="57" stopIfTrue="1" operator="between">
      <formula>50</formula>
      <formula>80</formula>
    </cfRule>
  </conditionalFormatting>
  <conditionalFormatting sqref="N4">
    <cfRule type="cellIs" dxfId="1865" priority="52" stopIfTrue="1" operator="greaterThan">
      <formula>100</formula>
    </cfRule>
    <cfRule type="cellIs" dxfId="1864" priority="53" stopIfTrue="1" operator="between">
      <formula>80</formula>
      <formula>100</formula>
    </cfRule>
    <cfRule type="cellIs" dxfId="1863" priority="54" stopIfTrue="1" operator="between">
      <formula>50</formula>
      <formula>80</formula>
    </cfRule>
  </conditionalFormatting>
  <conditionalFormatting sqref="G4">
    <cfRule type="cellIs" dxfId="1862" priority="49" stopIfTrue="1" operator="greaterThan">
      <formula>100</formula>
    </cfRule>
    <cfRule type="cellIs" dxfId="1861" priority="50" stopIfTrue="1" operator="between">
      <formula>80</formula>
      <formula>100</formula>
    </cfRule>
    <cfRule type="cellIs" dxfId="1860" priority="51" stopIfTrue="1" operator="between">
      <formula>50</formula>
      <formula>80</formula>
    </cfRule>
  </conditionalFormatting>
  <conditionalFormatting sqref="R4">
    <cfRule type="cellIs" dxfId="1859" priority="46" stopIfTrue="1" operator="greaterThan">
      <formula>100</formula>
    </cfRule>
    <cfRule type="cellIs" dxfId="1858" priority="47" stopIfTrue="1" operator="between">
      <formula>80</formula>
      <formula>100</formula>
    </cfRule>
    <cfRule type="cellIs" dxfId="1857" priority="48" stopIfTrue="1" operator="between">
      <formula>50</formula>
      <formula>80</formula>
    </cfRule>
  </conditionalFormatting>
  <conditionalFormatting sqref="E4">
    <cfRule type="cellIs" dxfId="1856" priority="43" stopIfTrue="1" operator="greaterThan">
      <formula>100</formula>
    </cfRule>
    <cfRule type="cellIs" dxfId="1855" priority="44" stopIfTrue="1" operator="between">
      <formula>80</formula>
      <formula>100</formula>
    </cfRule>
    <cfRule type="cellIs" dxfId="1854" priority="45" stopIfTrue="1" operator="between">
      <formula>50</formula>
      <formula>80</formula>
    </cfRule>
  </conditionalFormatting>
  <conditionalFormatting sqref="V4">
    <cfRule type="cellIs" dxfId="1853" priority="40" stopIfTrue="1" operator="greaterThan">
      <formula>100</formula>
    </cfRule>
    <cfRule type="cellIs" dxfId="1852" priority="41" stopIfTrue="1" operator="between">
      <formula>80</formula>
      <formula>100</formula>
    </cfRule>
    <cfRule type="cellIs" dxfId="1851" priority="42" stopIfTrue="1" operator="between">
      <formula>50</formula>
      <formula>80</formula>
    </cfRule>
  </conditionalFormatting>
  <conditionalFormatting sqref="I4">
    <cfRule type="cellIs" dxfId="1850" priority="37" stopIfTrue="1" operator="greaterThan">
      <formula>100</formula>
    </cfRule>
    <cfRule type="cellIs" dxfId="1849" priority="38" stopIfTrue="1" operator="between">
      <formula>80</formula>
      <formula>100</formula>
    </cfRule>
    <cfRule type="cellIs" dxfId="1848" priority="39" stopIfTrue="1" operator="between">
      <formula>50</formula>
      <formula>80</formula>
    </cfRule>
  </conditionalFormatting>
  <conditionalFormatting sqref="O4">
    <cfRule type="cellIs" dxfId="1847" priority="34" stopIfTrue="1" operator="greaterThan">
      <formula>100</formula>
    </cfRule>
    <cfRule type="cellIs" dxfId="1846" priority="35" stopIfTrue="1" operator="between">
      <formula>80</formula>
      <formula>100</formula>
    </cfRule>
    <cfRule type="cellIs" dxfId="1845" priority="36" stopIfTrue="1" operator="between">
      <formula>50</formula>
      <formula>80</formula>
    </cfRule>
  </conditionalFormatting>
  <conditionalFormatting sqref="C4">
    <cfRule type="cellIs" dxfId="1844" priority="31" stopIfTrue="1" operator="greaterThan">
      <formula>100</formula>
    </cfRule>
    <cfRule type="cellIs" dxfId="1843" priority="32" stopIfTrue="1" operator="between">
      <formula>80</formula>
      <formula>100</formula>
    </cfRule>
    <cfRule type="cellIs" dxfId="1842" priority="33" stopIfTrue="1" operator="between">
      <formula>50</formula>
      <formula>80</formula>
    </cfRule>
  </conditionalFormatting>
  <conditionalFormatting sqref="K4">
    <cfRule type="cellIs" dxfId="1841" priority="28" stopIfTrue="1" operator="greaterThan">
      <formula>100</formula>
    </cfRule>
    <cfRule type="cellIs" dxfId="1840" priority="29" stopIfTrue="1" operator="between">
      <formula>80</formula>
      <formula>100</formula>
    </cfRule>
    <cfRule type="cellIs" dxfId="1839" priority="30" stopIfTrue="1" operator="between">
      <formula>50</formula>
      <formula>80</formula>
    </cfRule>
  </conditionalFormatting>
  <conditionalFormatting sqref="S4">
    <cfRule type="cellIs" dxfId="1838" priority="25" stopIfTrue="1" operator="greaterThan">
      <formula>100</formula>
    </cfRule>
    <cfRule type="cellIs" dxfId="1837" priority="26" stopIfTrue="1" operator="between">
      <formula>80</formula>
      <formula>100</formula>
    </cfRule>
    <cfRule type="cellIs" dxfId="1836" priority="27" stopIfTrue="1" operator="between">
      <formula>50</formula>
      <formula>80</formula>
    </cfRule>
  </conditionalFormatting>
  <conditionalFormatting sqref="J4">
    <cfRule type="cellIs" dxfId="1835" priority="22" stopIfTrue="1" operator="greaterThan">
      <formula>100</formula>
    </cfRule>
    <cfRule type="cellIs" dxfId="1834" priority="23" stopIfTrue="1" operator="between">
      <formula>80</formula>
      <formula>100</formula>
    </cfRule>
    <cfRule type="cellIs" dxfId="1833" priority="24" stopIfTrue="1" operator="between">
      <formula>50</formula>
      <formula>80</formula>
    </cfRule>
  </conditionalFormatting>
  <conditionalFormatting sqref="L4">
    <cfRule type="cellIs" dxfId="1832" priority="19" stopIfTrue="1" operator="greaterThan">
      <formula>100</formula>
    </cfRule>
    <cfRule type="cellIs" dxfId="1831" priority="20" stopIfTrue="1" operator="between">
      <formula>80</formula>
      <formula>100</formula>
    </cfRule>
    <cfRule type="cellIs" dxfId="1830" priority="21" stopIfTrue="1" operator="between">
      <formula>50</formula>
      <formula>80</formula>
    </cfRule>
  </conditionalFormatting>
  <conditionalFormatting sqref="M4">
    <cfRule type="cellIs" dxfId="1829" priority="16" stopIfTrue="1" operator="greaterThan">
      <formula>100</formula>
    </cfRule>
    <cfRule type="cellIs" dxfId="1828" priority="17" stopIfTrue="1" operator="between">
      <formula>80</formula>
      <formula>100</formula>
    </cfRule>
    <cfRule type="cellIs" dxfId="1827" priority="18" stopIfTrue="1" operator="between">
      <formula>50</formula>
      <formula>80</formula>
    </cfRule>
  </conditionalFormatting>
  <conditionalFormatting sqref="Q4">
    <cfRule type="cellIs" dxfId="1826" priority="13" stopIfTrue="1" operator="greaterThan">
      <formula>100</formula>
    </cfRule>
    <cfRule type="cellIs" dxfId="1825" priority="14" stopIfTrue="1" operator="between">
      <formula>80</formula>
      <formula>100</formula>
    </cfRule>
    <cfRule type="cellIs" dxfId="1824" priority="15" stopIfTrue="1" operator="between">
      <formula>50</formula>
      <formula>80</formula>
    </cfRule>
  </conditionalFormatting>
  <conditionalFormatting sqref="U4">
    <cfRule type="cellIs" dxfId="1823" priority="10" stopIfTrue="1" operator="greaterThan">
      <formula>100</formula>
    </cfRule>
    <cfRule type="cellIs" dxfId="1822" priority="11" stopIfTrue="1" operator="between">
      <formula>80</formula>
      <formula>100</formula>
    </cfRule>
    <cfRule type="cellIs" dxfId="1821" priority="12" stopIfTrue="1" operator="between">
      <formula>50</formula>
      <formula>80</formula>
    </cfRule>
  </conditionalFormatting>
  <conditionalFormatting sqref="B4">
    <cfRule type="cellIs" dxfId="1820" priority="1" stopIfTrue="1" operator="greaterThan">
      <formula>100</formula>
    </cfRule>
    <cfRule type="cellIs" dxfId="1819" priority="2" stopIfTrue="1" operator="between">
      <formula>80</formula>
      <formula>100</formula>
    </cfRule>
    <cfRule type="cellIs" dxfId="1818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>
      <selection activeCell="AI6" sqref="AI6"/>
    </sheetView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14.362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40" s="7" customFormat="1" x14ac:dyDescent="0.25">
      <c r="A4" s="15" t="s">
        <v>17</v>
      </c>
      <c r="B4" s="10">
        <v>106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>
        <f>SUM(C4:AG4)</f>
        <v>0</v>
      </c>
      <c r="AJ4" s="16" t="e">
        <f>AVERAGE(C4:AG4)</f>
        <v>#DIV/0!</v>
      </c>
      <c r="AK4" s="17"/>
    </row>
    <row r="5" spans="1:40" x14ac:dyDescent="0.25">
      <c r="A5" s="13" t="s">
        <v>23</v>
      </c>
      <c r="B5" s="12">
        <f t="shared" ref="B5" si="0">B6+$B7</f>
        <v>150691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I5" s="12">
        <v>0</v>
      </c>
    </row>
    <row r="6" spans="1:40" x14ac:dyDescent="0.25">
      <c r="B6" s="12">
        <v>82329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</row>
    <row r="7" spans="1:40" x14ac:dyDescent="0.25">
      <c r="B7" s="12">
        <v>68362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1817" priority="79" stopIfTrue="1" operator="greaterThan">
      <formula>70</formula>
    </cfRule>
    <cfRule type="cellIs" dxfId="1816" priority="80" stopIfTrue="1" operator="between">
      <formula>60</formula>
      <formula>70</formula>
    </cfRule>
    <cfRule type="cellIs" dxfId="1815" priority="81" stopIfTrue="1" operator="between">
      <formula>45</formula>
      <formula>60</formula>
    </cfRule>
  </conditionalFormatting>
  <conditionalFormatting sqref="D4 P4 AD4:AG4">
    <cfRule type="cellIs" dxfId="1814" priority="82" stopIfTrue="1" operator="greaterThan">
      <formula>100</formula>
    </cfRule>
    <cfRule type="cellIs" dxfId="1813" priority="83" stopIfTrue="1" operator="between">
      <formula>80</formula>
      <formula>100</formula>
    </cfRule>
    <cfRule type="cellIs" dxfId="1812" priority="84" stopIfTrue="1" operator="between">
      <formula>50</formula>
      <formula>80</formula>
    </cfRule>
  </conditionalFormatting>
  <conditionalFormatting sqref="AA4">
    <cfRule type="cellIs" dxfId="1811" priority="76" stopIfTrue="1" operator="greaterThan">
      <formula>100</formula>
    </cfRule>
    <cfRule type="cellIs" dxfId="1810" priority="77" stopIfTrue="1" operator="between">
      <formula>80</formula>
      <formula>100</formula>
    </cfRule>
    <cfRule type="cellIs" dxfId="1809" priority="78" stopIfTrue="1" operator="between">
      <formula>50</formula>
      <formula>80</formula>
    </cfRule>
  </conditionalFormatting>
  <conditionalFormatting sqref="Z4">
    <cfRule type="cellIs" dxfId="1808" priority="73" stopIfTrue="1" operator="greaterThan">
      <formula>100</formula>
    </cfRule>
    <cfRule type="cellIs" dxfId="1807" priority="74" stopIfTrue="1" operator="between">
      <formula>80</formula>
      <formula>100</formula>
    </cfRule>
    <cfRule type="cellIs" dxfId="1806" priority="75" stopIfTrue="1" operator="between">
      <formula>50</formula>
      <formula>80</formula>
    </cfRule>
  </conditionalFormatting>
  <conditionalFormatting sqref="X4">
    <cfRule type="cellIs" dxfId="1805" priority="70" stopIfTrue="1" operator="greaterThan">
      <formula>100</formula>
    </cfRule>
    <cfRule type="cellIs" dxfId="1804" priority="71" stopIfTrue="1" operator="between">
      <formula>80</formula>
      <formula>100</formula>
    </cfRule>
    <cfRule type="cellIs" dxfId="1803" priority="72" stopIfTrue="1" operator="between">
      <formula>50</formula>
      <formula>80</formula>
    </cfRule>
  </conditionalFormatting>
  <conditionalFormatting sqref="W4">
    <cfRule type="cellIs" dxfId="1802" priority="67" stopIfTrue="1" operator="greaterThan">
      <formula>100</formula>
    </cfRule>
    <cfRule type="cellIs" dxfId="1801" priority="68" stopIfTrue="1" operator="between">
      <formula>80</formula>
      <formula>100</formula>
    </cfRule>
    <cfRule type="cellIs" dxfId="1800" priority="69" stopIfTrue="1" operator="between">
      <formula>50</formula>
      <formula>80</formula>
    </cfRule>
  </conditionalFormatting>
  <conditionalFormatting sqref="AB4">
    <cfRule type="cellIs" dxfId="1799" priority="64" stopIfTrue="1" operator="greaterThan">
      <formula>100</formula>
    </cfRule>
    <cfRule type="cellIs" dxfId="1798" priority="65" stopIfTrue="1" operator="between">
      <formula>80</formula>
      <formula>100</formula>
    </cfRule>
    <cfRule type="cellIs" dxfId="1797" priority="66" stopIfTrue="1" operator="between">
      <formula>50</formula>
      <formula>80</formula>
    </cfRule>
  </conditionalFormatting>
  <conditionalFormatting sqref="H4">
    <cfRule type="cellIs" dxfId="1796" priority="61" stopIfTrue="1" operator="greaterThan">
      <formula>100</formula>
    </cfRule>
    <cfRule type="cellIs" dxfId="1795" priority="62" stopIfTrue="1" operator="between">
      <formula>80</formula>
      <formula>100</formula>
    </cfRule>
    <cfRule type="cellIs" dxfId="1794" priority="63" stopIfTrue="1" operator="between">
      <formula>50</formula>
      <formula>80</formula>
    </cfRule>
  </conditionalFormatting>
  <conditionalFormatting sqref="Y4">
    <cfRule type="cellIs" dxfId="1793" priority="58" stopIfTrue="1" operator="greaterThan">
      <formula>100</formula>
    </cfRule>
    <cfRule type="cellIs" dxfId="1792" priority="59" stopIfTrue="1" operator="between">
      <formula>80</formula>
      <formula>100</formula>
    </cfRule>
    <cfRule type="cellIs" dxfId="1791" priority="60" stopIfTrue="1" operator="between">
      <formula>50</formula>
      <formula>80</formula>
    </cfRule>
  </conditionalFormatting>
  <conditionalFormatting sqref="AC4">
    <cfRule type="cellIs" dxfId="1790" priority="55" stopIfTrue="1" operator="greaterThan">
      <formula>100</formula>
    </cfRule>
    <cfRule type="cellIs" dxfId="1789" priority="56" stopIfTrue="1" operator="between">
      <formula>80</formula>
      <formula>100</formula>
    </cfRule>
    <cfRule type="cellIs" dxfId="1788" priority="57" stopIfTrue="1" operator="between">
      <formula>50</formula>
      <formula>80</formula>
    </cfRule>
  </conditionalFormatting>
  <conditionalFormatting sqref="T4">
    <cfRule type="cellIs" dxfId="1787" priority="52" stopIfTrue="1" operator="greaterThan">
      <formula>100</formula>
    </cfRule>
    <cfRule type="cellIs" dxfId="1786" priority="53" stopIfTrue="1" operator="between">
      <formula>80</formula>
      <formula>100</formula>
    </cfRule>
    <cfRule type="cellIs" dxfId="1785" priority="54" stopIfTrue="1" operator="between">
      <formula>50</formula>
      <formula>80</formula>
    </cfRule>
  </conditionalFormatting>
  <conditionalFormatting sqref="F4">
    <cfRule type="cellIs" dxfId="1784" priority="49" stopIfTrue="1" operator="greaterThan">
      <formula>100</formula>
    </cfRule>
    <cfRule type="cellIs" dxfId="1783" priority="50" stopIfTrue="1" operator="between">
      <formula>80</formula>
      <formula>100</formula>
    </cfRule>
    <cfRule type="cellIs" dxfId="1782" priority="51" stopIfTrue="1" operator="between">
      <formula>50</formula>
      <formula>80</formula>
    </cfRule>
  </conditionalFormatting>
  <conditionalFormatting sqref="N4">
    <cfRule type="cellIs" dxfId="1781" priority="46" stopIfTrue="1" operator="greaterThan">
      <formula>100</formula>
    </cfRule>
    <cfRule type="cellIs" dxfId="1780" priority="47" stopIfTrue="1" operator="between">
      <formula>80</formula>
      <formula>100</formula>
    </cfRule>
    <cfRule type="cellIs" dxfId="1779" priority="48" stopIfTrue="1" operator="between">
      <formula>50</formula>
      <formula>80</formula>
    </cfRule>
  </conditionalFormatting>
  <conditionalFormatting sqref="G4">
    <cfRule type="cellIs" dxfId="1778" priority="43" stopIfTrue="1" operator="greaterThan">
      <formula>100</formula>
    </cfRule>
    <cfRule type="cellIs" dxfId="1777" priority="44" stopIfTrue="1" operator="between">
      <formula>80</formula>
      <formula>100</formula>
    </cfRule>
    <cfRule type="cellIs" dxfId="1776" priority="45" stopIfTrue="1" operator="between">
      <formula>50</formula>
      <formula>80</formula>
    </cfRule>
  </conditionalFormatting>
  <conditionalFormatting sqref="R4">
    <cfRule type="cellIs" dxfId="1775" priority="40" stopIfTrue="1" operator="greaterThan">
      <formula>100</formula>
    </cfRule>
    <cfRule type="cellIs" dxfId="1774" priority="41" stopIfTrue="1" operator="between">
      <formula>80</formula>
      <formula>100</formula>
    </cfRule>
    <cfRule type="cellIs" dxfId="1773" priority="42" stopIfTrue="1" operator="between">
      <formula>50</formula>
      <formula>80</formula>
    </cfRule>
  </conditionalFormatting>
  <conditionalFormatting sqref="E4">
    <cfRule type="cellIs" dxfId="1772" priority="37" stopIfTrue="1" operator="greaterThan">
      <formula>100</formula>
    </cfRule>
    <cfRule type="cellIs" dxfId="1771" priority="38" stopIfTrue="1" operator="between">
      <formula>80</formula>
      <formula>100</formula>
    </cfRule>
    <cfRule type="cellIs" dxfId="1770" priority="39" stopIfTrue="1" operator="between">
      <formula>50</formula>
      <formula>80</formula>
    </cfRule>
  </conditionalFormatting>
  <conditionalFormatting sqref="V4">
    <cfRule type="cellIs" dxfId="1769" priority="34" stopIfTrue="1" operator="greaterThan">
      <formula>100</formula>
    </cfRule>
    <cfRule type="cellIs" dxfId="1768" priority="35" stopIfTrue="1" operator="between">
      <formula>80</formula>
      <formula>100</formula>
    </cfRule>
    <cfRule type="cellIs" dxfId="1767" priority="36" stopIfTrue="1" operator="between">
      <formula>50</formula>
      <formula>80</formula>
    </cfRule>
  </conditionalFormatting>
  <conditionalFormatting sqref="I4">
    <cfRule type="cellIs" dxfId="1766" priority="31" stopIfTrue="1" operator="greaterThan">
      <formula>100</formula>
    </cfRule>
    <cfRule type="cellIs" dxfId="1765" priority="32" stopIfTrue="1" operator="between">
      <formula>80</formula>
      <formula>100</formula>
    </cfRule>
    <cfRule type="cellIs" dxfId="1764" priority="33" stopIfTrue="1" operator="between">
      <formula>50</formula>
      <formula>80</formula>
    </cfRule>
  </conditionalFormatting>
  <conditionalFormatting sqref="O4">
    <cfRule type="cellIs" dxfId="1763" priority="28" stopIfTrue="1" operator="greaterThan">
      <formula>100</formula>
    </cfRule>
    <cfRule type="cellIs" dxfId="1762" priority="29" stopIfTrue="1" operator="between">
      <formula>80</formula>
      <formula>100</formula>
    </cfRule>
    <cfRule type="cellIs" dxfId="1761" priority="30" stopIfTrue="1" operator="between">
      <formula>50</formula>
      <formula>80</formula>
    </cfRule>
  </conditionalFormatting>
  <conditionalFormatting sqref="C4">
    <cfRule type="cellIs" dxfId="1760" priority="25" stopIfTrue="1" operator="greaterThan">
      <formula>100</formula>
    </cfRule>
    <cfRule type="cellIs" dxfId="1759" priority="26" stopIfTrue="1" operator="between">
      <formula>80</formula>
      <formula>100</formula>
    </cfRule>
    <cfRule type="cellIs" dxfId="1758" priority="27" stopIfTrue="1" operator="between">
      <formula>50</formula>
      <formula>80</formula>
    </cfRule>
  </conditionalFormatting>
  <conditionalFormatting sqref="K4">
    <cfRule type="cellIs" dxfId="1757" priority="22" stopIfTrue="1" operator="greaterThan">
      <formula>100</formula>
    </cfRule>
    <cfRule type="cellIs" dxfId="1756" priority="23" stopIfTrue="1" operator="between">
      <formula>80</formula>
      <formula>100</formula>
    </cfRule>
    <cfRule type="cellIs" dxfId="1755" priority="24" stopIfTrue="1" operator="between">
      <formula>50</formula>
      <formula>80</formula>
    </cfRule>
  </conditionalFormatting>
  <conditionalFormatting sqref="S4">
    <cfRule type="cellIs" dxfId="1754" priority="19" stopIfTrue="1" operator="greaterThan">
      <formula>100</formula>
    </cfRule>
    <cfRule type="cellIs" dxfId="1753" priority="20" stopIfTrue="1" operator="between">
      <formula>80</formula>
      <formula>100</formula>
    </cfRule>
    <cfRule type="cellIs" dxfId="1752" priority="21" stopIfTrue="1" operator="between">
      <formula>50</formula>
      <formula>80</formula>
    </cfRule>
  </conditionalFormatting>
  <conditionalFormatting sqref="J4">
    <cfRule type="cellIs" dxfId="1751" priority="16" stopIfTrue="1" operator="greaterThan">
      <formula>100</formula>
    </cfRule>
    <cfRule type="cellIs" dxfId="1750" priority="17" stopIfTrue="1" operator="between">
      <formula>80</formula>
      <formula>100</formula>
    </cfRule>
    <cfRule type="cellIs" dxfId="1749" priority="18" stopIfTrue="1" operator="between">
      <formula>50</formula>
      <formula>80</formula>
    </cfRule>
  </conditionalFormatting>
  <conditionalFormatting sqref="L4">
    <cfRule type="cellIs" dxfId="1748" priority="13" stopIfTrue="1" operator="greaterThan">
      <formula>100</formula>
    </cfRule>
    <cfRule type="cellIs" dxfId="1747" priority="14" stopIfTrue="1" operator="between">
      <formula>80</formula>
      <formula>100</formula>
    </cfRule>
    <cfRule type="cellIs" dxfId="1746" priority="15" stopIfTrue="1" operator="between">
      <formula>50</formula>
      <formula>80</formula>
    </cfRule>
  </conditionalFormatting>
  <conditionalFormatting sqref="M4">
    <cfRule type="cellIs" dxfId="1745" priority="10" stopIfTrue="1" operator="greaterThan">
      <formula>100</formula>
    </cfRule>
    <cfRule type="cellIs" dxfId="1744" priority="11" stopIfTrue="1" operator="between">
      <formula>80</formula>
      <formula>100</formula>
    </cfRule>
    <cfRule type="cellIs" dxfId="1743" priority="12" stopIfTrue="1" operator="between">
      <formula>50</formula>
      <formula>80</formula>
    </cfRule>
  </conditionalFormatting>
  <conditionalFormatting sqref="Q4">
    <cfRule type="cellIs" dxfId="1742" priority="7" stopIfTrue="1" operator="greaterThan">
      <formula>100</formula>
    </cfRule>
    <cfRule type="cellIs" dxfId="1741" priority="8" stopIfTrue="1" operator="between">
      <formula>80</formula>
      <formula>100</formula>
    </cfRule>
    <cfRule type="cellIs" dxfId="1740" priority="9" stopIfTrue="1" operator="between">
      <formula>50</formula>
      <formula>80</formula>
    </cfRule>
  </conditionalFormatting>
  <conditionalFormatting sqref="U4">
    <cfRule type="cellIs" dxfId="1739" priority="4" stopIfTrue="1" operator="greaterThan">
      <formula>100</formula>
    </cfRule>
    <cfRule type="cellIs" dxfId="1738" priority="5" stopIfTrue="1" operator="between">
      <formula>80</formula>
      <formula>100</formula>
    </cfRule>
    <cfRule type="cellIs" dxfId="1737" priority="6" stopIfTrue="1" operator="between">
      <formula>50</formula>
      <formula>80</formula>
    </cfRule>
  </conditionalFormatting>
  <conditionalFormatting sqref="B4">
    <cfRule type="cellIs" dxfId="1736" priority="1" stopIfTrue="1" operator="greaterThan">
      <formula>100</formula>
    </cfRule>
    <cfRule type="cellIs" dxfId="1735" priority="2" stopIfTrue="1" operator="between">
      <formula>80</formula>
      <formula>100</formula>
    </cfRule>
    <cfRule type="cellIs" dxfId="1734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>
      <selection activeCell="AI5" sqref="AI5"/>
    </sheetView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14.362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40" s="7" customFormat="1" x14ac:dyDescent="0.25">
      <c r="A4" s="15" t="s">
        <v>17</v>
      </c>
      <c r="B4" s="10">
        <v>106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>
        <f>SUM(C4:AG4)</f>
        <v>0</v>
      </c>
      <c r="AJ4" s="16" t="e">
        <f>AVERAGE(C4:AG4)</f>
        <v>#DIV/0!</v>
      </c>
      <c r="AK4" s="17"/>
    </row>
    <row r="5" spans="1:40" x14ac:dyDescent="0.25">
      <c r="A5" s="13" t="s">
        <v>23</v>
      </c>
      <c r="B5" s="12">
        <f t="shared" ref="B5" si="0">B6+$B7</f>
        <v>150691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I5" s="12">
        <v>0</v>
      </c>
    </row>
    <row r="6" spans="1:40" x14ac:dyDescent="0.25">
      <c r="B6" s="12">
        <v>82329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</row>
    <row r="7" spans="1:40" x14ac:dyDescent="0.25">
      <c r="B7" s="12">
        <v>68362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1733" priority="79" stopIfTrue="1" operator="greaterThan">
      <formula>70</formula>
    </cfRule>
    <cfRule type="cellIs" dxfId="1732" priority="80" stopIfTrue="1" operator="between">
      <formula>60</formula>
      <formula>70</formula>
    </cfRule>
    <cfRule type="cellIs" dxfId="1731" priority="81" stopIfTrue="1" operator="between">
      <formula>45</formula>
      <formula>60</formula>
    </cfRule>
  </conditionalFormatting>
  <conditionalFormatting sqref="D4 P4 AD4:AG4">
    <cfRule type="cellIs" dxfId="1730" priority="82" stopIfTrue="1" operator="greaterThan">
      <formula>100</formula>
    </cfRule>
    <cfRule type="cellIs" dxfId="1729" priority="83" stopIfTrue="1" operator="between">
      <formula>80</formula>
      <formula>100</formula>
    </cfRule>
    <cfRule type="cellIs" dxfId="1728" priority="84" stopIfTrue="1" operator="between">
      <formula>50</formula>
      <formula>80</formula>
    </cfRule>
  </conditionalFormatting>
  <conditionalFormatting sqref="AA4">
    <cfRule type="cellIs" dxfId="1727" priority="76" stopIfTrue="1" operator="greaterThan">
      <formula>100</formula>
    </cfRule>
    <cfRule type="cellIs" dxfId="1726" priority="77" stopIfTrue="1" operator="between">
      <formula>80</formula>
      <formula>100</formula>
    </cfRule>
    <cfRule type="cellIs" dxfId="1725" priority="78" stopIfTrue="1" operator="between">
      <formula>50</formula>
      <formula>80</formula>
    </cfRule>
  </conditionalFormatting>
  <conditionalFormatting sqref="Z4">
    <cfRule type="cellIs" dxfId="1724" priority="73" stopIfTrue="1" operator="greaterThan">
      <formula>100</formula>
    </cfRule>
    <cfRule type="cellIs" dxfId="1723" priority="74" stopIfTrue="1" operator="between">
      <formula>80</formula>
      <formula>100</formula>
    </cfRule>
    <cfRule type="cellIs" dxfId="1722" priority="75" stopIfTrue="1" operator="between">
      <formula>50</formula>
      <formula>80</formula>
    </cfRule>
  </conditionalFormatting>
  <conditionalFormatting sqref="X4">
    <cfRule type="cellIs" dxfId="1721" priority="70" stopIfTrue="1" operator="greaterThan">
      <formula>100</formula>
    </cfRule>
    <cfRule type="cellIs" dxfId="1720" priority="71" stopIfTrue="1" operator="between">
      <formula>80</formula>
      <formula>100</formula>
    </cfRule>
    <cfRule type="cellIs" dxfId="1719" priority="72" stopIfTrue="1" operator="between">
      <formula>50</formula>
      <formula>80</formula>
    </cfRule>
  </conditionalFormatting>
  <conditionalFormatting sqref="W4">
    <cfRule type="cellIs" dxfId="1718" priority="67" stopIfTrue="1" operator="greaterThan">
      <formula>100</formula>
    </cfRule>
    <cfRule type="cellIs" dxfId="1717" priority="68" stopIfTrue="1" operator="between">
      <formula>80</formula>
      <formula>100</formula>
    </cfRule>
    <cfRule type="cellIs" dxfId="1716" priority="69" stopIfTrue="1" operator="between">
      <formula>50</formula>
      <formula>80</formula>
    </cfRule>
  </conditionalFormatting>
  <conditionalFormatting sqref="AB4">
    <cfRule type="cellIs" dxfId="1715" priority="64" stopIfTrue="1" operator="greaterThan">
      <formula>100</formula>
    </cfRule>
    <cfRule type="cellIs" dxfId="1714" priority="65" stopIfTrue="1" operator="between">
      <formula>80</formula>
      <formula>100</formula>
    </cfRule>
    <cfRule type="cellIs" dxfId="1713" priority="66" stopIfTrue="1" operator="between">
      <formula>50</formula>
      <formula>80</formula>
    </cfRule>
  </conditionalFormatting>
  <conditionalFormatting sqref="H4">
    <cfRule type="cellIs" dxfId="1712" priority="61" stopIfTrue="1" operator="greaterThan">
      <formula>100</formula>
    </cfRule>
    <cfRule type="cellIs" dxfId="1711" priority="62" stopIfTrue="1" operator="between">
      <formula>80</formula>
      <formula>100</formula>
    </cfRule>
    <cfRule type="cellIs" dxfId="1710" priority="63" stopIfTrue="1" operator="between">
      <formula>50</formula>
      <formula>80</formula>
    </cfRule>
  </conditionalFormatting>
  <conditionalFormatting sqref="Y4">
    <cfRule type="cellIs" dxfId="1709" priority="58" stopIfTrue="1" operator="greaterThan">
      <formula>100</formula>
    </cfRule>
    <cfRule type="cellIs" dxfId="1708" priority="59" stopIfTrue="1" operator="between">
      <formula>80</formula>
      <formula>100</formula>
    </cfRule>
    <cfRule type="cellIs" dxfId="1707" priority="60" stopIfTrue="1" operator="between">
      <formula>50</formula>
      <formula>80</formula>
    </cfRule>
  </conditionalFormatting>
  <conditionalFormatting sqref="AC4">
    <cfRule type="cellIs" dxfId="1706" priority="55" stopIfTrue="1" operator="greaterThan">
      <formula>100</formula>
    </cfRule>
    <cfRule type="cellIs" dxfId="1705" priority="56" stopIfTrue="1" operator="between">
      <formula>80</formula>
      <formula>100</formula>
    </cfRule>
    <cfRule type="cellIs" dxfId="1704" priority="57" stopIfTrue="1" operator="between">
      <formula>50</formula>
      <formula>80</formula>
    </cfRule>
  </conditionalFormatting>
  <conditionalFormatting sqref="T4">
    <cfRule type="cellIs" dxfId="1703" priority="52" stopIfTrue="1" operator="greaterThan">
      <formula>100</formula>
    </cfRule>
    <cfRule type="cellIs" dxfId="1702" priority="53" stopIfTrue="1" operator="between">
      <formula>80</formula>
      <formula>100</formula>
    </cfRule>
    <cfRule type="cellIs" dxfId="1701" priority="54" stopIfTrue="1" operator="between">
      <formula>50</formula>
      <formula>80</formula>
    </cfRule>
  </conditionalFormatting>
  <conditionalFormatting sqref="F4">
    <cfRule type="cellIs" dxfId="1700" priority="49" stopIfTrue="1" operator="greaterThan">
      <formula>100</formula>
    </cfRule>
    <cfRule type="cellIs" dxfId="1699" priority="50" stopIfTrue="1" operator="between">
      <formula>80</formula>
      <formula>100</formula>
    </cfRule>
    <cfRule type="cellIs" dxfId="1698" priority="51" stopIfTrue="1" operator="between">
      <formula>50</formula>
      <formula>80</formula>
    </cfRule>
  </conditionalFormatting>
  <conditionalFormatting sqref="N4">
    <cfRule type="cellIs" dxfId="1697" priority="46" stopIfTrue="1" operator="greaterThan">
      <formula>100</formula>
    </cfRule>
    <cfRule type="cellIs" dxfId="1696" priority="47" stopIfTrue="1" operator="between">
      <formula>80</formula>
      <formula>100</formula>
    </cfRule>
    <cfRule type="cellIs" dxfId="1695" priority="48" stopIfTrue="1" operator="between">
      <formula>50</formula>
      <formula>80</formula>
    </cfRule>
  </conditionalFormatting>
  <conditionalFormatting sqref="G4">
    <cfRule type="cellIs" dxfId="1694" priority="43" stopIfTrue="1" operator="greaterThan">
      <formula>100</formula>
    </cfRule>
    <cfRule type="cellIs" dxfId="1693" priority="44" stopIfTrue="1" operator="between">
      <formula>80</formula>
      <formula>100</formula>
    </cfRule>
    <cfRule type="cellIs" dxfId="1692" priority="45" stopIfTrue="1" operator="between">
      <formula>50</formula>
      <formula>80</formula>
    </cfRule>
  </conditionalFormatting>
  <conditionalFormatting sqref="R4">
    <cfRule type="cellIs" dxfId="1691" priority="40" stopIfTrue="1" operator="greaterThan">
      <formula>100</formula>
    </cfRule>
    <cfRule type="cellIs" dxfId="1690" priority="41" stopIfTrue="1" operator="between">
      <formula>80</formula>
      <formula>100</formula>
    </cfRule>
    <cfRule type="cellIs" dxfId="1689" priority="42" stopIfTrue="1" operator="between">
      <formula>50</formula>
      <formula>80</formula>
    </cfRule>
  </conditionalFormatting>
  <conditionalFormatting sqref="E4">
    <cfRule type="cellIs" dxfId="1688" priority="37" stopIfTrue="1" operator="greaterThan">
      <formula>100</formula>
    </cfRule>
    <cfRule type="cellIs" dxfId="1687" priority="38" stopIfTrue="1" operator="between">
      <formula>80</formula>
      <formula>100</formula>
    </cfRule>
    <cfRule type="cellIs" dxfId="1686" priority="39" stopIfTrue="1" operator="between">
      <formula>50</formula>
      <formula>80</formula>
    </cfRule>
  </conditionalFormatting>
  <conditionalFormatting sqref="V4">
    <cfRule type="cellIs" dxfId="1685" priority="34" stopIfTrue="1" operator="greaterThan">
      <formula>100</formula>
    </cfRule>
    <cfRule type="cellIs" dxfId="1684" priority="35" stopIfTrue="1" operator="between">
      <formula>80</formula>
      <formula>100</formula>
    </cfRule>
    <cfRule type="cellIs" dxfId="1683" priority="36" stopIfTrue="1" operator="between">
      <formula>50</formula>
      <formula>80</formula>
    </cfRule>
  </conditionalFormatting>
  <conditionalFormatting sqref="I4">
    <cfRule type="cellIs" dxfId="1682" priority="31" stopIfTrue="1" operator="greaterThan">
      <formula>100</formula>
    </cfRule>
    <cfRule type="cellIs" dxfId="1681" priority="32" stopIfTrue="1" operator="between">
      <formula>80</formula>
      <formula>100</formula>
    </cfRule>
    <cfRule type="cellIs" dxfId="1680" priority="33" stopIfTrue="1" operator="between">
      <formula>50</formula>
      <formula>80</formula>
    </cfRule>
  </conditionalFormatting>
  <conditionalFormatting sqref="O4">
    <cfRule type="cellIs" dxfId="1679" priority="28" stopIfTrue="1" operator="greaterThan">
      <formula>100</formula>
    </cfRule>
    <cfRule type="cellIs" dxfId="1678" priority="29" stopIfTrue="1" operator="between">
      <formula>80</formula>
      <formula>100</formula>
    </cfRule>
    <cfRule type="cellIs" dxfId="1677" priority="30" stopIfTrue="1" operator="between">
      <formula>50</formula>
      <formula>80</formula>
    </cfRule>
  </conditionalFormatting>
  <conditionalFormatting sqref="C4">
    <cfRule type="cellIs" dxfId="1676" priority="25" stopIfTrue="1" operator="greaterThan">
      <formula>100</formula>
    </cfRule>
    <cfRule type="cellIs" dxfId="1675" priority="26" stopIfTrue="1" operator="between">
      <formula>80</formula>
      <formula>100</formula>
    </cfRule>
    <cfRule type="cellIs" dxfId="1674" priority="27" stopIfTrue="1" operator="between">
      <formula>50</formula>
      <formula>80</formula>
    </cfRule>
  </conditionalFormatting>
  <conditionalFormatting sqref="K4">
    <cfRule type="cellIs" dxfId="1673" priority="22" stopIfTrue="1" operator="greaterThan">
      <formula>100</formula>
    </cfRule>
    <cfRule type="cellIs" dxfId="1672" priority="23" stopIfTrue="1" operator="between">
      <formula>80</formula>
      <formula>100</formula>
    </cfRule>
    <cfRule type="cellIs" dxfId="1671" priority="24" stopIfTrue="1" operator="between">
      <formula>50</formula>
      <formula>80</formula>
    </cfRule>
  </conditionalFormatting>
  <conditionalFormatting sqref="S4">
    <cfRule type="cellIs" dxfId="1670" priority="19" stopIfTrue="1" operator="greaterThan">
      <formula>100</formula>
    </cfRule>
    <cfRule type="cellIs" dxfId="1669" priority="20" stopIfTrue="1" operator="between">
      <formula>80</formula>
      <formula>100</formula>
    </cfRule>
    <cfRule type="cellIs" dxfId="1668" priority="21" stopIfTrue="1" operator="between">
      <formula>50</formula>
      <formula>80</formula>
    </cfRule>
  </conditionalFormatting>
  <conditionalFormatting sqref="J4">
    <cfRule type="cellIs" dxfId="1667" priority="16" stopIfTrue="1" operator="greaterThan">
      <formula>100</formula>
    </cfRule>
    <cfRule type="cellIs" dxfId="1666" priority="17" stopIfTrue="1" operator="between">
      <formula>80</formula>
      <formula>100</formula>
    </cfRule>
    <cfRule type="cellIs" dxfId="1665" priority="18" stopIfTrue="1" operator="between">
      <formula>50</formula>
      <formula>80</formula>
    </cfRule>
  </conditionalFormatting>
  <conditionalFormatting sqref="L4">
    <cfRule type="cellIs" dxfId="1664" priority="13" stopIfTrue="1" operator="greaterThan">
      <formula>100</formula>
    </cfRule>
    <cfRule type="cellIs" dxfId="1663" priority="14" stopIfTrue="1" operator="between">
      <formula>80</formula>
      <formula>100</formula>
    </cfRule>
    <cfRule type="cellIs" dxfId="1662" priority="15" stopIfTrue="1" operator="between">
      <formula>50</formula>
      <formula>80</formula>
    </cfRule>
  </conditionalFormatting>
  <conditionalFormatting sqref="M4">
    <cfRule type="cellIs" dxfId="1661" priority="10" stopIfTrue="1" operator="greaterThan">
      <formula>100</formula>
    </cfRule>
    <cfRule type="cellIs" dxfId="1660" priority="11" stopIfTrue="1" operator="between">
      <formula>80</formula>
      <formula>100</formula>
    </cfRule>
    <cfRule type="cellIs" dxfId="1659" priority="12" stopIfTrue="1" operator="between">
      <formula>50</formula>
      <formula>80</formula>
    </cfRule>
  </conditionalFormatting>
  <conditionalFormatting sqref="Q4">
    <cfRule type="cellIs" dxfId="1658" priority="7" stopIfTrue="1" operator="greaterThan">
      <formula>100</formula>
    </cfRule>
    <cfRule type="cellIs" dxfId="1657" priority="8" stopIfTrue="1" operator="between">
      <formula>80</formula>
      <formula>100</formula>
    </cfRule>
    <cfRule type="cellIs" dxfId="1656" priority="9" stopIfTrue="1" operator="between">
      <formula>50</formula>
      <formula>80</formula>
    </cfRule>
  </conditionalFormatting>
  <conditionalFormatting sqref="U4">
    <cfRule type="cellIs" dxfId="1655" priority="4" stopIfTrue="1" operator="greaterThan">
      <formula>100</formula>
    </cfRule>
    <cfRule type="cellIs" dxfId="1654" priority="5" stopIfTrue="1" operator="between">
      <formula>80</formula>
      <formula>100</formula>
    </cfRule>
    <cfRule type="cellIs" dxfId="1653" priority="6" stopIfTrue="1" operator="between">
      <formula>50</formula>
      <formula>80</formula>
    </cfRule>
  </conditionalFormatting>
  <conditionalFormatting sqref="B4">
    <cfRule type="cellIs" dxfId="1652" priority="1" stopIfTrue="1" operator="greaterThan">
      <formula>100</formula>
    </cfRule>
    <cfRule type="cellIs" dxfId="1651" priority="2" stopIfTrue="1" operator="between">
      <formula>80</formula>
      <formula>100</formula>
    </cfRule>
    <cfRule type="cellIs" dxfId="1650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>
      <selection activeCell="AI5" sqref="AI5"/>
    </sheetView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14.362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40" s="7" customFormat="1" x14ac:dyDescent="0.25">
      <c r="A4" s="15" t="s">
        <v>17</v>
      </c>
      <c r="B4" s="10">
        <v>106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>
        <f>SUM(C4:AG4)</f>
        <v>0</v>
      </c>
      <c r="AJ4" s="16" t="e">
        <f>AVERAGE(C4:AG4)</f>
        <v>#DIV/0!</v>
      </c>
      <c r="AK4" s="17"/>
    </row>
    <row r="5" spans="1:40" x14ac:dyDescent="0.25">
      <c r="A5" s="13" t="s">
        <v>23</v>
      </c>
      <c r="B5" s="12">
        <f t="shared" ref="B5" si="0">B6+$B7</f>
        <v>150691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I5" s="12">
        <v>0</v>
      </c>
    </row>
    <row r="6" spans="1:40" x14ac:dyDescent="0.25">
      <c r="B6" s="12">
        <v>82329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</row>
    <row r="7" spans="1:40" x14ac:dyDescent="0.25">
      <c r="B7" s="12">
        <v>68362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1649" priority="79" stopIfTrue="1" operator="greaterThan">
      <formula>70</formula>
    </cfRule>
    <cfRule type="cellIs" dxfId="1648" priority="80" stopIfTrue="1" operator="between">
      <formula>60</formula>
      <formula>70</formula>
    </cfRule>
    <cfRule type="cellIs" dxfId="1647" priority="81" stopIfTrue="1" operator="between">
      <formula>45</formula>
      <formula>60</formula>
    </cfRule>
  </conditionalFormatting>
  <conditionalFormatting sqref="D4 P4 AD4:AG4">
    <cfRule type="cellIs" dxfId="1646" priority="82" stopIfTrue="1" operator="greaterThan">
      <formula>100</formula>
    </cfRule>
    <cfRule type="cellIs" dxfId="1645" priority="83" stopIfTrue="1" operator="between">
      <formula>80</formula>
      <formula>100</formula>
    </cfRule>
    <cfRule type="cellIs" dxfId="1644" priority="84" stopIfTrue="1" operator="between">
      <formula>50</formula>
      <formula>80</formula>
    </cfRule>
  </conditionalFormatting>
  <conditionalFormatting sqref="AA4">
    <cfRule type="cellIs" dxfId="1643" priority="76" stopIfTrue="1" operator="greaterThan">
      <formula>100</formula>
    </cfRule>
    <cfRule type="cellIs" dxfId="1642" priority="77" stopIfTrue="1" operator="between">
      <formula>80</formula>
      <formula>100</formula>
    </cfRule>
    <cfRule type="cellIs" dxfId="1641" priority="78" stopIfTrue="1" operator="between">
      <formula>50</formula>
      <formula>80</formula>
    </cfRule>
  </conditionalFormatting>
  <conditionalFormatting sqref="Z4">
    <cfRule type="cellIs" dxfId="1640" priority="73" stopIfTrue="1" operator="greaterThan">
      <formula>100</formula>
    </cfRule>
    <cfRule type="cellIs" dxfId="1639" priority="74" stopIfTrue="1" operator="between">
      <formula>80</formula>
      <formula>100</formula>
    </cfRule>
    <cfRule type="cellIs" dxfId="1638" priority="75" stopIfTrue="1" operator="between">
      <formula>50</formula>
      <formula>80</formula>
    </cfRule>
  </conditionalFormatting>
  <conditionalFormatting sqref="X4">
    <cfRule type="cellIs" dxfId="1637" priority="70" stopIfTrue="1" operator="greaterThan">
      <formula>100</formula>
    </cfRule>
    <cfRule type="cellIs" dxfId="1636" priority="71" stopIfTrue="1" operator="between">
      <formula>80</formula>
      <formula>100</formula>
    </cfRule>
    <cfRule type="cellIs" dxfId="1635" priority="72" stopIfTrue="1" operator="between">
      <formula>50</formula>
      <formula>80</formula>
    </cfRule>
  </conditionalFormatting>
  <conditionalFormatting sqref="W4">
    <cfRule type="cellIs" dxfId="1634" priority="67" stopIfTrue="1" operator="greaterThan">
      <formula>100</formula>
    </cfRule>
    <cfRule type="cellIs" dxfId="1633" priority="68" stopIfTrue="1" operator="between">
      <formula>80</formula>
      <formula>100</formula>
    </cfRule>
    <cfRule type="cellIs" dxfId="1632" priority="69" stopIfTrue="1" operator="between">
      <formula>50</formula>
      <formula>80</formula>
    </cfRule>
  </conditionalFormatting>
  <conditionalFormatting sqref="AB4">
    <cfRule type="cellIs" dxfId="1631" priority="64" stopIfTrue="1" operator="greaterThan">
      <formula>100</formula>
    </cfRule>
    <cfRule type="cellIs" dxfId="1630" priority="65" stopIfTrue="1" operator="between">
      <formula>80</formula>
      <formula>100</formula>
    </cfRule>
    <cfRule type="cellIs" dxfId="1629" priority="66" stopIfTrue="1" operator="between">
      <formula>50</formula>
      <formula>80</formula>
    </cfRule>
  </conditionalFormatting>
  <conditionalFormatting sqref="H4">
    <cfRule type="cellIs" dxfId="1628" priority="61" stopIfTrue="1" operator="greaterThan">
      <formula>100</formula>
    </cfRule>
    <cfRule type="cellIs" dxfId="1627" priority="62" stopIfTrue="1" operator="between">
      <formula>80</formula>
      <formula>100</formula>
    </cfRule>
    <cfRule type="cellIs" dxfId="1626" priority="63" stopIfTrue="1" operator="between">
      <formula>50</formula>
      <formula>80</formula>
    </cfRule>
  </conditionalFormatting>
  <conditionalFormatting sqref="Y4">
    <cfRule type="cellIs" dxfId="1625" priority="58" stopIfTrue="1" operator="greaterThan">
      <formula>100</formula>
    </cfRule>
    <cfRule type="cellIs" dxfId="1624" priority="59" stopIfTrue="1" operator="between">
      <formula>80</formula>
      <formula>100</formula>
    </cfRule>
    <cfRule type="cellIs" dxfId="1623" priority="60" stopIfTrue="1" operator="between">
      <formula>50</formula>
      <formula>80</formula>
    </cfRule>
  </conditionalFormatting>
  <conditionalFormatting sqref="AC4">
    <cfRule type="cellIs" dxfId="1622" priority="55" stopIfTrue="1" operator="greaterThan">
      <formula>100</formula>
    </cfRule>
    <cfRule type="cellIs" dxfId="1621" priority="56" stopIfTrue="1" operator="between">
      <formula>80</formula>
      <formula>100</formula>
    </cfRule>
    <cfRule type="cellIs" dxfId="1620" priority="57" stopIfTrue="1" operator="between">
      <formula>50</formula>
      <formula>80</formula>
    </cfRule>
  </conditionalFormatting>
  <conditionalFormatting sqref="T4">
    <cfRule type="cellIs" dxfId="1619" priority="52" stopIfTrue="1" operator="greaterThan">
      <formula>100</formula>
    </cfRule>
    <cfRule type="cellIs" dxfId="1618" priority="53" stopIfTrue="1" operator="between">
      <formula>80</formula>
      <formula>100</formula>
    </cfRule>
    <cfRule type="cellIs" dxfId="1617" priority="54" stopIfTrue="1" operator="between">
      <formula>50</formula>
      <formula>80</formula>
    </cfRule>
  </conditionalFormatting>
  <conditionalFormatting sqref="F4">
    <cfRule type="cellIs" dxfId="1616" priority="49" stopIfTrue="1" operator="greaterThan">
      <formula>100</formula>
    </cfRule>
    <cfRule type="cellIs" dxfId="1615" priority="50" stopIfTrue="1" operator="between">
      <formula>80</formula>
      <formula>100</formula>
    </cfRule>
    <cfRule type="cellIs" dxfId="1614" priority="51" stopIfTrue="1" operator="between">
      <formula>50</formula>
      <formula>80</formula>
    </cfRule>
  </conditionalFormatting>
  <conditionalFormatting sqref="N4">
    <cfRule type="cellIs" dxfId="1613" priority="46" stopIfTrue="1" operator="greaterThan">
      <formula>100</formula>
    </cfRule>
    <cfRule type="cellIs" dxfId="1612" priority="47" stopIfTrue="1" operator="between">
      <formula>80</formula>
      <formula>100</formula>
    </cfRule>
    <cfRule type="cellIs" dxfId="1611" priority="48" stopIfTrue="1" operator="between">
      <formula>50</formula>
      <formula>80</formula>
    </cfRule>
  </conditionalFormatting>
  <conditionalFormatting sqref="G4">
    <cfRule type="cellIs" dxfId="1610" priority="43" stopIfTrue="1" operator="greaterThan">
      <formula>100</formula>
    </cfRule>
    <cfRule type="cellIs" dxfId="1609" priority="44" stopIfTrue="1" operator="between">
      <formula>80</formula>
      <formula>100</formula>
    </cfRule>
    <cfRule type="cellIs" dxfId="1608" priority="45" stopIfTrue="1" operator="between">
      <formula>50</formula>
      <formula>80</formula>
    </cfRule>
  </conditionalFormatting>
  <conditionalFormatting sqref="R4">
    <cfRule type="cellIs" dxfId="1607" priority="40" stopIfTrue="1" operator="greaterThan">
      <formula>100</formula>
    </cfRule>
    <cfRule type="cellIs" dxfId="1606" priority="41" stopIfTrue="1" operator="between">
      <formula>80</formula>
      <formula>100</formula>
    </cfRule>
    <cfRule type="cellIs" dxfId="1605" priority="42" stopIfTrue="1" operator="between">
      <formula>50</formula>
      <formula>80</formula>
    </cfRule>
  </conditionalFormatting>
  <conditionalFormatting sqref="E4">
    <cfRule type="cellIs" dxfId="1604" priority="37" stopIfTrue="1" operator="greaterThan">
      <formula>100</formula>
    </cfRule>
    <cfRule type="cellIs" dxfId="1603" priority="38" stopIfTrue="1" operator="between">
      <formula>80</formula>
      <formula>100</formula>
    </cfRule>
    <cfRule type="cellIs" dxfId="1602" priority="39" stopIfTrue="1" operator="between">
      <formula>50</formula>
      <formula>80</formula>
    </cfRule>
  </conditionalFormatting>
  <conditionalFormatting sqref="V4">
    <cfRule type="cellIs" dxfId="1601" priority="34" stopIfTrue="1" operator="greaterThan">
      <formula>100</formula>
    </cfRule>
    <cfRule type="cellIs" dxfId="1600" priority="35" stopIfTrue="1" operator="between">
      <formula>80</formula>
      <formula>100</formula>
    </cfRule>
    <cfRule type="cellIs" dxfId="1599" priority="36" stopIfTrue="1" operator="between">
      <formula>50</formula>
      <formula>80</formula>
    </cfRule>
  </conditionalFormatting>
  <conditionalFormatting sqref="I4">
    <cfRule type="cellIs" dxfId="1598" priority="31" stopIfTrue="1" operator="greaterThan">
      <formula>100</formula>
    </cfRule>
    <cfRule type="cellIs" dxfId="1597" priority="32" stopIfTrue="1" operator="between">
      <formula>80</formula>
      <formula>100</formula>
    </cfRule>
    <cfRule type="cellIs" dxfId="1596" priority="33" stopIfTrue="1" operator="between">
      <formula>50</formula>
      <formula>80</formula>
    </cfRule>
  </conditionalFormatting>
  <conditionalFormatting sqref="O4">
    <cfRule type="cellIs" dxfId="1595" priority="28" stopIfTrue="1" operator="greaterThan">
      <formula>100</formula>
    </cfRule>
    <cfRule type="cellIs" dxfId="1594" priority="29" stopIfTrue="1" operator="between">
      <formula>80</formula>
      <formula>100</formula>
    </cfRule>
    <cfRule type="cellIs" dxfId="1593" priority="30" stopIfTrue="1" operator="between">
      <formula>50</formula>
      <formula>80</formula>
    </cfRule>
  </conditionalFormatting>
  <conditionalFormatting sqref="C4">
    <cfRule type="cellIs" dxfId="1592" priority="25" stopIfTrue="1" operator="greaterThan">
      <formula>100</formula>
    </cfRule>
    <cfRule type="cellIs" dxfId="1591" priority="26" stopIfTrue="1" operator="between">
      <formula>80</formula>
      <formula>100</formula>
    </cfRule>
    <cfRule type="cellIs" dxfId="1590" priority="27" stopIfTrue="1" operator="between">
      <formula>50</formula>
      <formula>80</formula>
    </cfRule>
  </conditionalFormatting>
  <conditionalFormatting sqref="K4">
    <cfRule type="cellIs" dxfId="1589" priority="22" stopIfTrue="1" operator="greaterThan">
      <formula>100</formula>
    </cfRule>
    <cfRule type="cellIs" dxfId="1588" priority="23" stopIfTrue="1" operator="between">
      <formula>80</formula>
      <formula>100</formula>
    </cfRule>
    <cfRule type="cellIs" dxfId="1587" priority="24" stopIfTrue="1" operator="between">
      <formula>50</formula>
      <formula>80</formula>
    </cfRule>
  </conditionalFormatting>
  <conditionalFormatting sqref="S4">
    <cfRule type="cellIs" dxfId="1586" priority="19" stopIfTrue="1" operator="greaterThan">
      <formula>100</formula>
    </cfRule>
    <cfRule type="cellIs" dxfId="1585" priority="20" stopIfTrue="1" operator="between">
      <formula>80</formula>
      <formula>100</formula>
    </cfRule>
    <cfRule type="cellIs" dxfId="1584" priority="21" stopIfTrue="1" operator="between">
      <formula>50</formula>
      <formula>80</formula>
    </cfRule>
  </conditionalFormatting>
  <conditionalFormatting sqref="J4">
    <cfRule type="cellIs" dxfId="1583" priority="16" stopIfTrue="1" operator="greaterThan">
      <formula>100</formula>
    </cfRule>
    <cfRule type="cellIs" dxfId="1582" priority="17" stopIfTrue="1" operator="between">
      <formula>80</formula>
      <formula>100</formula>
    </cfRule>
    <cfRule type="cellIs" dxfId="1581" priority="18" stopIfTrue="1" operator="between">
      <formula>50</formula>
      <formula>80</formula>
    </cfRule>
  </conditionalFormatting>
  <conditionalFormatting sqref="L4">
    <cfRule type="cellIs" dxfId="1580" priority="13" stopIfTrue="1" operator="greaterThan">
      <formula>100</formula>
    </cfRule>
    <cfRule type="cellIs" dxfId="1579" priority="14" stopIfTrue="1" operator="between">
      <formula>80</formula>
      <formula>100</formula>
    </cfRule>
    <cfRule type="cellIs" dxfId="1578" priority="15" stopIfTrue="1" operator="between">
      <formula>50</formula>
      <formula>80</formula>
    </cfRule>
  </conditionalFormatting>
  <conditionalFormatting sqref="M4">
    <cfRule type="cellIs" dxfId="1577" priority="10" stopIfTrue="1" operator="greaterThan">
      <formula>100</formula>
    </cfRule>
    <cfRule type="cellIs" dxfId="1576" priority="11" stopIfTrue="1" operator="between">
      <formula>80</formula>
      <formula>100</formula>
    </cfRule>
    <cfRule type="cellIs" dxfId="1575" priority="12" stopIfTrue="1" operator="between">
      <formula>50</formula>
      <formula>80</formula>
    </cfRule>
  </conditionalFormatting>
  <conditionalFormatting sqref="Q4">
    <cfRule type="cellIs" dxfId="1574" priority="7" stopIfTrue="1" operator="greaterThan">
      <formula>100</formula>
    </cfRule>
    <cfRule type="cellIs" dxfId="1573" priority="8" stopIfTrue="1" operator="between">
      <formula>80</formula>
      <formula>100</formula>
    </cfRule>
    <cfRule type="cellIs" dxfId="1572" priority="9" stopIfTrue="1" operator="between">
      <formula>50</formula>
      <formula>80</formula>
    </cfRule>
  </conditionalFormatting>
  <conditionalFormatting sqref="U4">
    <cfRule type="cellIs" dxfId="1571" priority="4" stopIfTrue="1" operator="greaterThan">
      <formula>100</formula>
    </cfRule>
    <cfRule type="cellIs" dxfId="1570" priority="5" stopIfTrue="1" operator="between">
      <formula>80</formula>
      <formula>100</formula>
    </cfRule>
    <cfRule type="cellIs" dxfId="1569" priority="6" stopIfTrue="1" operator="between">
      <formula>50</formula>
      <formula>80</formula>
    </cfRule>
  </conditionalFormatting>
  <conditionalFormatting sqref="B4">
    <cfRule type="cellIs" dxfId="1568" priority="1" stopIfTrue="1" operator="greaterThan">
      <formula>100</formula>
    </cfRule>
    <cfRule type="cellIs" dxfId="1567" priority="2" stopIfTrue="1" operator="between">
      <formula>80</formula>
      <formula>100</formula>
    </cfRule>
    <cfRule type="cellIs" dxfId="1566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>
      <selection activeCell="AI5" sqref="AI5"/>
    </sheetView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14.362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40" s="7" customFormat="1" x14ac:dyDescent="0.25">
      <c r="A4" s="15" t="s">
        <v>17</v>
      </c>
      <c r="B4" s="10">
        <v>106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>
        <f>SUM(C4:AG4)</f>
        <v>0</v>
      </c>
      <c r="AJ4" s="16" t="e">
        <f>AVERAGE(C4:AG4)</f>
        <v>#DIV/0!</v>
      </c>
      <c r="AK4" s="17"/>
    </row>
    <row r="5" spans="1:40" x14ac:dyDescent="0.25">
      <c r="A5" s="13" t="s">
        <v>23</v>
      </c>
      <c r="B5" s="12">
        <f t="shared" ref="B5" si="0">B6+$B7</f>
        <v>150691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I5" s="12">
        <v>0</v>
      </c>
    </row>
    <row r="6" spans="1:40" x14ac:dyDescent="0.25">
      <c r="B6" s="12">
        <v>82329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</row>
    <row r="7" spans="1:40" x14ac:dyDescent="0.25">
      <c r="B7" s="12">
        <v>68362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1565" priority="79" stopIfTrue="1" operator="greaterThan">
      <formula>70</formula>
    </cfRule>
    <cfRule type="cellIs" dxfId="1564" priority="80" stopIfTrue="1" operator="between">
      <formula>60</formula>
      <formula>70</formula>
    </cfRule>
    <cfRule type="cellIs" dxfId="1563" priority="81" stopIfTrue="1" operator="between">
      <formula>45</formula>
      <formula>60</formula>
    </cfRule>
  </conditionalFormatting>
  <conditionalFormatting sqref="D4 P4 AD4:AG4">
    <cfRule type="cellIs" dxfId="1562" priority="82" stopIfTrue="1" operator="greaterThan">
      <formula>100</formula>
    </cfRule>
    <cfRule type="cellIs" dxfId="1561" priority="83" stopIfTrue="1" operator="between">
      <formula>80</formula>
      <formula>100</formula>
    </cfRule>
    <cfRule type="cellIs" dxfId="1560" priority="84" stopIfTrue="1" operator="between">
      <formula>50</formula>
      <formula>80</formula>
    </cfRule>
  </conditionalFormatting>
  <conditionalFormatting sqref="AA4">
    <cfRule type="cellIs" dxfId="1559" priority="76" stopIfTrue="1" operator="greaterThan">
      <formula>100</formula>
    </cfRule>
    <cfRule type="cellIs" dxfId="1558" priority="77" stopIfTrue="1" operator="between">
      <formula>80</formula>
      <formula>100</formula>
    </cfRule>
    <cfRule type="cellIs" dxfId="1557" priority="78" stopIfTrue="1" operator="between">
      <formula>50</formula>
      <formula>80</formula>
    </cfRule>
  </conditionalFormatting>
  <conditionalFormatting sqref="Z4">
    <cfRule type="cellIs" dxfId="1556" priority="73" stopIfTrue="1" operator="greaterThan">
      <formula>100</formula>
    </cfRule>
    <cfRule type="cellIs" dxfId="1555" priority="74" stopIfTrue="1" operator="between">
      <formula>80</formula>
      <formula>100</formula>
    </cfRule>
    <cfRule type="cellIs" dxfId="1554" priority="75" stopIfTrue="1" operator="between">
      <formula>50</formula>
      <formula>80</formula>
    </cfRule>
  </conditionalFormatting>
  <conditionalFormatting sqref="X4">
    <cfRule type="cellIs" dxfId="1553" priority="70" stopIfTrue="1" operator="greaterThan">
      <formula>100</formula>
    </cfRule>
    <cfRule type="cellIs" dxfId="1552" priority="71" stopIfTrue="1" operator="between">
      <formula>80</formula>
      <formula>100</formula>
    </cfRule>
    <cfRule type="cellIs" dxfId="1551" priority="72" stopIfTrue="1" operator="between">
      <formula>50</formula>
      <formula>80</formula>
    </cfRule>
  </conditionalFormatting>
  <conditionalFormatting sqref="W4">
    <cfRule type="cellIs" dxfId="1550" priority="67" stopIfTrue="1" operator="greaterThan">
      <formula>100</formula>
    </cfRule>
    <cfRule type="cellIs" dxfId="1549" priority="68" stopIfTrue="1" operator="between">
      <formula>80</formula>
      <formula>100</formula>
    </cfRule>
    <cfRule type="cellIs" dxfId="1548" priority="69" stopIfTrue="1" operator="between">
      <formula>50</formula>
      <formula>80</formula>
    </cfRule>
  </conditionalFormatting>
  <conditionalFormatting sqref="AB4">
    <cfRule type="cellIs" dxfId="1547" priority="64" stopIfTrue="1" operator="greaterThan">
      <formula>100</formula>
    </cfRule>
    <cfRule type="cellIs" dxfId="1546" priority="65" stopIfTrue="1" operator="between">
      <formula>80</formula>
      <formula>100</formula>
    </cfRule>
    <cfRule type="cellIs" dxfId="1545" priority="66" stopIfTrue="1" operator="between">
      <formula>50</formula>
      <formula>80</formula>
    </cfRule>
  </conditionalFormatting>
  <conditionalFormatting sqref="H4">
    <cfRule type="cellIs" dxfId="1544" priority="61" stopIfTrue="1" operator="greaterThan">
      <formula>100</formula>
    </cfRule>
    <cfRule type="cellIs" dxfId="1543" priority="62" stopIfTrue="1" operator="between">
      <formula>80</formula>
      <formula>100</formula>
    </cfRule>
    <cfRule type="cellIs" dxfId="1542" priority="63" stopIfTrue="1" operator="between">
      <formula>50</formula>
      <formula>80</formula>
    </cfRule>
  </conditionalFormatting>
  <conditionalFormatting sqref="Y4">
    <cfRule type="cellIs" dxfId="1541" priority="58" stopIfTrue="1" operator="greaterThan">
      <formula>100</formula>
    </cfRule>
    <cfRule type="cellIs" dxfId="1540" priority="59" stopIfTrue="1" operator="between">
      <formula>80</formula>
      <formula>100</formula>
    </cfRule>
    <cfRule type="cellIs" dxfId="1539" priority="60" stopIfTrue="1" operator="between">
      <formula>50</formula>
      <formula>80</formula>
    </cfRule>
  </conditionalFormatting>
  <conditionalFormatting sqref="AC4">
    <cfRule type="cellIs" dxfId="1538" priority="55" stopIfTrue="1" operator="greaterThan">
      <formula>100</formula>
    </cfRule>
    <cfRule type="cellIs" dxfId="1537" priority="56" stopIfTrue="1" operator="between">
      <formula>80</formula>
      <formula>100</formula>
    </cfRule>
    <cfRule type="cellIs" dxfId="1536" priority="57" stopIfTrue="1" operator="between">
      <formula>50</formula>
      <formula>80</formula>
    </cfRule>
  </conditionalFormatting>
  <conditionalFormatting sqref="T4">
    <cfRule type="cellIs" dxfId="1535" priority="52" stopIfTrue="1" operator="greaterThan">
      <formula>100</formula>
    </cfRule>
    <cfRule type="cellIs" dxfId="1534" priority="53" stopIfTrue="1" operator="between">
      <formula>80</formula>
      <formula>100</formula>
    </cfRule>
    <cfRule type="cellIs" dxfId="1533" priority="54" stopIfTrue="1" operator="between">
      <formula>50</formula>
      <formula>80</formula>
    </cfRule>
  </conditionalFormatting>
  <conditionalFormatting sqref="F4">
    <cfRule type="cellIs" dxfId="1532" priority="49" stopIfTrue="1" operator="greaterThan">
      <formula>100</formula>
    </cfRule>
    <cfRule type="cellIs" dxfId="1531" priority="50" stopIfTrue="1" operator="between">
      <formula>80</formula>
      <formula>100</formula>
    </cfRule>
    <cfRule type="cellIs" dxfId="1530" priority="51" stopIfTrue="1" operator="between">
      <formula>50</formula>
      <formula>80</formula>
    </cfRule>
  </conditionalFormatting>
  <conditionalFormatting sqref="N4">
    <cfRule type="cellIs" dxfId="1529" priority="46" stopIfTrue="1" operator="greaterThan">
      <formula>100</formula>
    </cfRule>
    <cfRule type="cellIs" dxfId="1528" priority="47" stopIfTrue="1" operator="between">
      <formula>80</formula>
      <formula>100</formula>
    </cfRule>
    <cfRule type="cellIs" dxfId="1527" priority="48" stopIfTrue="1" operator="between">
      <formula>50</formula>
      <formula>80</formula>
    </cfRule>
  </conditionalFormatting>
  <conditionalFormatting sqref="G4">
    <cfRule type="cellIs" dxfId="1526" priority="43" stopIfTrue="1" operator="greaterThan">
      <formula>100</formula>
    </cfRule>
    <cfRule type="cellIs" dxfId="1525" priority="44" stopIfTrue="1" operator="between">
      <formula>80</formula>
      <formula>100</formula>
    </cfRule>
    <cfRule type="cellIs" dxfId="1524" priority="45" stopIfTrue="1" operator="between">
      <formula>50</formula>
      <formula>80</formula>
    </cfRule>
  </conditionalFormatting>
  <conditionalFormatting sqref="R4">
    <cfRule type="cellIs" dxfId="1523" priority="40" stopIfTrue="1" operator="greaterThan">
      <formula>100</formula>
    </cfRule>
    <cfRule type="cellIs" dxfId="1522" priority="41" stopIfTrue="1" operator="between">
      <formula>80</formula>
      <formula>100</formula>
    </cfRule>
    <cfRule type="cellIs" dxfId="1521" priority="42" stopIfTrue="1" operator="between">
      <formula>50</formula>
      <formula>80</formula>
    </cfRule>
  </conditionalFormatting>
  <conditionalFormatting sqref="E4">
    <cfRule type="cellIs" dxfId="1520" priority="37" stopIfTrue="1" operator="greaterThan">
      <formula>100</formula>
    </cfRule>
    <cfRule type="cellIs" dxfId="1519" priority="38" stopIfTrue="1" operator="between">
      <formula>80</formula>
      <formula>100</formula>
    </cfRule>
    <cfRule type="cellIs" dxfId="1518" priority="39" stopIfTrue="1" operator="between">
      <formula>50</formula>
      <formula>80</formula>
    </cfRule>
  </conditionalFormatting>
  <conditionalFormatting sqref="V4">
    <cfRule type="cellIs" dxfId="1517" priority="34" stopIfTrue="1" operator="greaterThan">
      <formula>100</formula>
    </cfRule>
    <cfRule type="cellIs" dxfId="1516" priority="35" stopIfTrue="1" operator="between">
      <formula>80</formula>
      <formula>100</formula>
    </cfRule>
    <cfRule type="cellIs" dxfId="1515" priority="36" stopIfTrue="1" operator="between">
      <formula>50</formula>
      <formula>80</formula>
    </cfRule>
  </conditionalFormatting>
  <conditionalFormatting sqref="I4">
    <cfRule type="cellIs" dxfId="1514" priority="31" stopIfTrue="1" operator="greaterThan">
      <formula>100</formula>
    </cfRule>
    <cfRule type="cellIs" dxfId="1513" priority="32" stopIfTrue="1" operator="between">
      <formula>80</formula>
      <formula>100</formula>
    </cfRule>
    <cfRule type="cellIs" dxfId="1512" priority="33" stopIfTrue="1" operator="between">
      <formula>50</formula>
      <formula>80</formula>
    </cfRule>
  </conditionalFormatting>
  <conditionalFormatting sqref="O4">
    <cfRule type="cellIs" dxfId="1511" priority="28" stopIfTrue="1" operator="greaterThan">
      <formula>100</formula>
    </cfRule>
    <cfRule type="cellIs" dxfId="1510" priority="29" stopIfTrue="1" operator="between">
      <formula>80</formula>
      <formula>100</formula>
    </cfRule>
    <cfRule type="cellIs" dxfId="1509" priority="30" stopIfTrue="1" operator="between">
      <formula>50</formula>
      <formula>80</formula>
    </cfRule>
  </conditionalFormatting>
  <conditionalFormatting sqref="C4">
    <cfRule type="cellIs" dxfId="1508" priority="25" stopIfTrue="1" operator="greaterThan">
      <formula>100</formula>
    </cfRule>
    <cfRule type="cellIs" dxfId="1507" priority="26" stopIfTrue="1" operator="between">
      <formula>80</formula>
      <formula>100</formula>
    </cfRule>
    <cfRule type="cellIs" dxfId="1506" priority="27" stopIfTrue="1" operator="between">
      <formula>50</formula>
      <formula>80</formula>
    </cfRule>
  </conditionalFormatting>
  <conditionalFormatting sqref="K4">
    <cfRule type="cellIs" dxfId="1505" priority="22" stopIfTrue="1" operator="greaterThan">
      <formula>100</formula>
    </cfRule>
    <cfRule type="cellIs" dxfId="1504" priority="23" stopIfTrue="1" operator="between">
      <formula>80</formula>
      <formula>100</formula>
    </cfRule>
    <cfRule type="cellIs" dxfId="1503" priority="24" stopIfTrue="1" operator="between">
      <formula>50</formula>
      <formula>80</formula>
    </cfRule>
  </conditionalFormatting>
  <conditionalFormatting sqref="S4">
    <cfRule type="cellIs" dxfId="1502" priority="19" stopIfTrue="1" operator="greaterThan">
      <formula>100</formula>
    </cfRule>
    <cfRule type="cellIs" dxfId="1501" priority="20" stopIfTrue="1" operator="between">
      <formula>80</formula>
      <formula>100</formula>
    </cfRule>
    <cfRule type="cellIs" dxfId="1500" priority="21" stopIfTrue="1" operator="between">
      <formula>50</formula>
      <formula>80</formula>
    </cfRule>
  </conditionalFormatting>
  <conditionalFormatting sqref="J4">
    <cfRule type="cellIs" dxfId="1499" priority="16" stopIfTrue="1" operator="greaterThan">
      <formula>100</formula>
    </cfRule>
    <cfRule type="cellIs" dxfId="1498" priority="17" stopIfTrue="1" operator="between">
      <formula>80</formula>
      <formula>100</formula>
    </cfRule>
    <cfRule type="cellIs" dxfId="1497" priority="18" stopIfTrue="1" operator="between">
      <formula>50</formula>
      <formula>80</formula>
    </cfRule>
  </conditionalFormatting>
  <conditionalFormatting sqref="L4">
    <cfRule type="cellIs" dxfId="1496" priority="13" stopIfTrue="1" operator="greaterThan">
      <formula>100</formula>
    </cfRule>
    <cfRule type="cellIs" dxfId="1495" priority="14" stopIfTrue="1" operator="between">
      <formula>80</formula>
      <formula>100</formula>
    </cfRule>
    <cfRule type="cellIs" dxfId="1494" priority="15" stopIfTrue="1" operator="between">
      <formula>50</formula>
      <formula>80</formula>
    </cfRule>
  </conditionalFormatting>
  <conditionalFormatting sqref="M4">
    <cfRule type="cellIs" dxfId="1493" priority="10" stopIfTrue="1" operator="greaterThan">
      <formula>100</formula>
    </cfRule>
    <cfRule type="cellIs" dxfId="1492" priority="11" stopIfTrue="1" operator="between">
      <formula>80</formula>
      <formula>100</formula>
    </cfRule>
    <cfRule type="cellIs" dxfId="1491" priority="12" stopIfTrue="1" operator="between">
      <formula>50</formula>
      <formula>80</formula>
    </cfRule>
  </conditionalFormatting>
  <conditionalFormatting sqref="Q4">
    <cfRule type="cellIs" dxfId="1490" priority="7" stopIfTrue="1" operator="greaterThan">
      <formula>100</formula>
    </cfRule>
    <cfRule type="cellIs" dxfId="1489" priority="8" stopIfTrue="1" operator="between">
      <formula>80</formula>
      <formula>100</formula>
    </cfRule>
    <cfRule type="cellIs" dxfId="1488" priority="9" stopIfTrue="1" operator="between">
      <formula>50</formula>
      <formula>80</formula>
    </cfRule>
  </conditionalFormatting>
  <conditionalFormatting sqref="U4">
    <cfRule type="cellIs" dxfId="1487" priority="4" stopIfTrue="1" operator="greaterThan">
      <formula>100</formula>
    </cfRule>
    <cfRule type="cellIs" dxfId="1486" priority="5" stopIfTrue="1" operator="between">
      <formula>80</formula>
      <formula>100</formula>
    </cfRule>
    <cfRule type="cellIs" dxfId="1485" priority="6" stopIfTrue="1" operator="between">
      <formula>50</formula>
      <formula>80</formula>
    </cfRule>
  </conditionalFormatting>
  <conditionalFormatting sqref="B4">
    <cfRule type="cellIs" dxfId="1484" priority="1" stopIfTrue="1" operator="greaterThan">
      <formula>100</formula>
    </cfRule>
    <cfRule type="cellIs" dxfId="1483" priority="2" stopIfTrue="1" operator="between">
      <formula>80</formula>
      <formula>100</formula>
    </cfRule>
    <cfRule type="cellIs" dxfId="1482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"/>
  <sheetViews>
    <sheetView zoomScaleNormal="100" workbookViewId="0">
      <selection activeCell="AI5" sqref="AI5"/>
    </sheetView>
  </sheetViews>
  <sheetFormatPr baseColWidth="10" defaultRowHeight="13.2" x14ac:dyDescent="0.25"/>
  <cols>
    <col min="1" max="1" width="19.77734375" style="13" customWidth="1"/>
    <col min="2" max="2" width="8.5546875" style="13" bestFit="1" customWidth="1"/>
    <col min="3" max="21" width="7" bestFit="1" customWidth="1"/>
    <col min="22" max="22" width="7.5546875" bestFit="1" customWidth="1"/>
    <col min="23" max="27" width="7" bestFit="1" customWidth="1"/>
    <col min="28" max="28" width="7.5546875" bestFit="1" customWidth="1"/>
    <col min="29" max="30" width="7" bestFit="1" customWidth="1"/>
    <col min="31" max="31" width="7.5546875" bestFit="1" customWidth="1"/>
    <col min="32" max="33" width="7" bestFit="1" customWidth="1"/>
    <col min="34" max="34" width="2.5546875" customWidth="1"/>
    <col min="35" max="35" width="7.44140625" customWidth="1"/>
    <col min="36" max="36" width="11.88671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3"/>
      <c r="B1" s="13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19</v>
      </c>
      <c r="AJ1" s="2" t="s">
        <v>107</v>
      </c>
      <c r="AK1" s="2" t="s">
        <v>21</v>
      </c>
    </row>
    <row r="2" spans="1:40" x14ac:dyDescent="0.25">
      <c r="W2" s="18"/>
      <c r="X2" s="18"/>
      <c r="Y2" s="18"/>
      <c r="Z2" s="18"/>
      <c r="AA2" s="18"/>
      <c r="AN2" s="4"/>
    </row>
    <row r="3" spans="1:40" x14ac:dyDescent="0.25">
      <c r="A3" s="13" t="s">
        <v>22</v>
      </c>
      <c r="B3" s="14">
        <v>14.362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40" s="7" customFormat="1" x14ac:dyDescent="0.25">
      <c r="A4" s="15" t="s">
        <v>17</v>
      </c>
      <c r="B4" s="10">
        <v>106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>
        <f>SUM(C4:AG4)</f>
        <v>0</v>
      </c>
      <c r="AJ4" s="16" t="e">
        <f>AVERAGE(C4:AG4)</f>
        <v>#DIV/0!</v>
      </c>
      <c r="AK4" s="17"/>
    </row>
    <row r="5" spans="1:40" x14ac:dyDescent="0.25">
      <c r="A5" s="13" t="s">
        <v>23</v>
      </c>
      <c r="B5" s="12">
        <f t="shared" ref="B5" si="0">B6+$B7</f>
        <v>150691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I5" s="12">
        <v>0</v>
      </c>
    </row>
    <row r="6" spans="1:40" x14ac:dyDescent="0.25">
      <c r="B6" s="12">
        <v>82329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</row>
    <row r="7" spans="1:40" x14ac:dyDescent="0.25">
      <c r="B7" s="12">
        <v>68362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Z7" s="12"/>
      <c r="AA7" s="12"/>
      <c r="AC7" s="12"/>
      <c r="AD7" s="12"/>
      <c r="AE7" s="12"/>
    </row>
    <row r="8" spans="1:40" x14ac:dyDescent="0.25">
      <c r="C8" s="12"/>
      <c r="D8" s="12"/>
      <c r="E8" s="12"/>
      <c r="F8" s="12"/>
      <c r="G8" s="12"/>
      <c r="H8" s="12"/>
      <c r="I8" s="12"/>
      <c r="J8" s="12"/>
      <c r="Z8" s="12"/>
      <c r="AC8" s="12"/>
      <c r="AD8" s="12"/>
      <c r="AE8" s="12"/>
    </row>
  </sheetData>
  <conditionalFormatting sqref="W2:AA2">
    <cfRule type="cellIs" dxfId="1481" priority="79" stopIfTrue="1" operator="greaterThan">
      <formula>70</formula>
    </cfRule>
    <cfRule type="cellIs" dxfId="1480" priority="80" stopIfTrue="1" operator="between">
      <formula>60</formula>
      <formula>70</formula>
    </cfRule>
    <cfRule type="cellIs" dxfId="1479" priority="81" stopIfTrue="1" operator="between">
      <formula>45</formula>
      <formula>60</formula>
    </cfRule>
  </conditionalFormatting>
  <conditionalFormatting sqref="D4 P4 AD4:AG4">
    <cfRule type="cellIs" dxfId="1478" priority="82" stopIfTrue="1" operator="greaterThan">
      <formula>100</formula>
    </cfRule>
    <cfRule type="cellIs" dxfId="1477" priority="83" stopIfTrue="1" operator="between">
      <formula>80</formula>
      <formula>100</formula>
    </cfRule>
    <cfRule type="cellIs" dxfId="1476" priority="84" stopIfTrue="1" operator="between">
      <formula>50</formula>
      <formula>80</formula>
    </cfRule>
  </conditionalFormatting>
  <conditionalFormatting sqref="AA4">
    <cfRule type="cellIs" dxfId="1475" priority="76" stopIfTrue="1" operator="greaterThan">
      <formula>100</formula>
    </cfRule>
    <cfRule type="cellIs" dxfId="1474" priority="77" stopIfTrue="1" operator="between">
      <formula>80</formula>
      <formula>100</formula>
    </cfRule>
    <cfRule type="cellIs" dxfId="1473" priority="78" stopIfTrue="1" operator="between">
      <formula>50</formula>
      <formula>80</formula>
    </cfRule>
  </conditionalFormatting>
  <conditionalFormatting sqref="Z4">
    <cfRule type="cellIs" dxfId="1472" priority="73" stopIfTrue="1" operator="greaterThan">
      <formula>100</formula>
    </cfRule>
    <cfRule type="cellIs" dxfId="1471" priority="74" stopIfTrue="1" operator="between">
      <formula>80</formula>
      <formula>100</formula>
    </cfRule>
    <cfRule type="cellIs" dxfId="1470" priority="75" stopIfTrue="1" operator="between">
      <formula>50</formula>
      <formula>80</formula>
    </cfRule>
  </conditionalFormatting>
  <conditionalFormatting sqref="X4">
    <cfRule type="cellIs" dxfId="1469" priority="70" stopIfTrue="1" operator="greaterThan">
      <formula>100</formula>
    </cfRule>
    <cfRule type="cellIs" dxfId="1468" priority="71" stopIfTrue="1" operator="between">
      <formula>80</formula>
      <formula>100</formula>
    </cfRule>
    <cfRule type="cellIs" dxfId="1467" priority="72" stopIfTrue="1" operator="between">
      <formula>50</formula>
      <formula>80</formula>
    </cfRule>
  </conditionalFormatting>
  <conditionalFormatting sqref="W4">
    <cfRule type="cellIs" dxfId="1466" priority="67" stopIfTrue="1" operator="greaterThan">
      <formula>100</formula>
    </cfRule>
    <cfRule type="cellIs" dxfId="1465" priority="68" stopIfTrue="1" operator="between">
      <formula>80</formula>
      <formula>100</formula>
    </cfRule>
    <cfRule type="cellIs" dxfId="1464" priority="69" stopIfTrue="1" operator="between">
      <formula>50</formula>
      <formula>80</formula>
    </cfRule>
  </conditionalFormatting>
  <conditionalFormatting sqref="AB4">
    <cfRule type="cellIs" dxfId="1463" priority="64" stopIfTrue="1" operator="greaterThan">
      <formula>100</formula>
    </cfRule>
    <cfRule type="cellIs" dxfId="1462" priority="65" stopIfTrue="1" operator="between">
      <formula>80</formula>
      <formula>100</formula>
    </cfRule>
    <cfRule type="cellIs" dxfId="1461" priority="66" stopIfTrue="1" operator="between">
      <formula>50</formula>
      <formula>80</formula>
    </cfRule>
  </conditionalFormatting>
  <conditionalFormatting sqref="H4">
    <cfRule type="cellIs" dxfId="1460" priority="61" stopIfTrue="1" operator="greaterThan">
      <formula>100</formula>
    </cfRule>
    <cfRule type="cellIs" dxfId="1459" priority="62" stopIfTrue="1" operator="between">
      <formula>80</formula>
      <formula>100</formula>
    </cfRule>
    <cfRule type="cellIs" dxfId="1458" priority="63" stopIfTrue="1" operator="between">
      <formula>50</formula>
      <formula>80</formula>
    </cfRule>
  </conditionalFormatting>
  <conditionalFormatting sqref="Y4">
    <cfRule type="cellIs" dxfId="1457" priority="58" stopIfTrue="1" operator="greaterThan">
      <formula>100</formula>
    </cfRule>
    <cfRule type="cellIs" dxfId="1456" priority="59" stopIfTrue="1" operator="between">
      <formula>80</formula>
      <formula>100</formula>
    </cfRule>
    <cfRule type="cellIs" dxfId="1455" priority="60" stopIfTrue="1" operator="between">
      <formula>50</formula>
      <formula>80</formula>
    </cfRule>
  </conditionalFormatting>
  <conditionalFormatting sqref="AC4">
    <cfRule type="cellIs" dxfId="1454" priority="55" stopIfTrue="1" operator="greaterThan">
      <formula>100</formula>
    </cfRule>
    <cfRule type="cellIs" dxfId="1453" priority="56" stopIfTrue="1" operator="between">
      <formula>80</formula>
      <formula>100</formula>
    </cfRule>
    <cfRule type="cellIs" dxfId="1452" priority="57" stopIfTrue="1" operator="between">
      <formula>50</formula>
      <formula>80</formula>
    </cfRule>
  </conditionalFormatting>
  <conditionalFormatting sqref="T4">
    <cfRule type="cellIs" dxfId="1451" priority="52" stopIfTrue="1" operator="greaterThan">
      <formula>100</formula>
    </cfRule>
    <cfRule type="cellIs" dxfId="1450" priority="53" stopIfTrue="1" operator="between">
      <formula>80</formula>
      <formula>100</formula>
    </cfRule>
    <cfRule type="cellIs" dxfId="1449" priority="54" stopIfTrue="1" operator="between">
      <formula>50</formula>
      <formula>80</formula>
    </cfRule>
  </conditionalFormatting>
  <conditionalFormatting sqref="F4">
    <cfRule type="cellIs" dxfId="1448" priority="49" stopIfTrue="1" operator="greaterThan">
      <formula>100</formula>
    </cfRule>
    <cfRule type="cellIs" dxfId="1447" priority="50" stopIfTrue="1" operator="between">
      <formula>80</formula>
      <formula>100</formula>
    </cfRule>
    <cfRule type="cellIs" dxfId="1446" priority="51" stopIfTrue="1" operator="between">
      <formula>50</formula>
      <formula>80</formula>
    </cfRule>
  </conditionalFormatting>
  <conditionalFormatting sqref="N4">
    <cfRule type="cellIs" dxfId="1445" priority="46" stopIfTrue="1" operator="greaterThan">
      <formula>100</formula>
    </cfRule>
    <cfRule type="cellIs" dxfId="1444" priority="47" stopIfTrue="1" operator="between">
      <formula>80</formula>
      <formula>100</formula>
    </cfRule>
    <cfRule type="cellIs" dxfId="1443" priority="48" stopIfTrue="1" operator="between">
      <formula>50</formula>
      <formula>80</formula>
    </cfRule>
  </conditionalFormatting>
  <conditionalFormatting sqref="G4">
    <cfRule type="cellIs" dxfId="1442" priority="43" stopIfTrue="1" operator="greaterThan">
      <formula>100</formula>
    </cfRule>
    <cfRule type="cellIs" dxfId="1441" priority="44" stopIfTrue="1" operator="between">
      <formula>80</formula>
      <formula>100</formula>
    </cfRule>
    <cfRule type="cellIs" dxfId="1440" priority="45" stopIfTrue="1" operator="between">
      <formula>50</formula>
      <formula>80</formula>
    </cfRule>
  </conditionalFormatting>
  <conditionalFormatting sqref="R4">
    <cfRule type="cellIs" dxfId="1439" priority="40" stopIfTrue="1" operator="greaterThan">
      <formula>100</formula>
    </cfRule>
    <cfRule type="cellIs" dxfId="1438" priority="41" stopIfTrue="1" operator="between">
      <formula>80</formula>
      <formula>100</formula>
    </cfRule>
    <cfRule type="cellIs" dxfId="1437" priority="42" stopIfTrue="1" operator="between">
      <formula>50</formula>
      <formula>80</formula>
    </cfRule>
  </conditionalFormatting>
  <conditionalFormatting sqref="E4">
    <cfRule type="cellIs" dxfId="1436" priority="37" stopIfTrue="1" operator="greaterThan">
      <formula>100</formula>
    </cfRule>
    <cfRule type="cellIs" dxfId="1435" priority="38" stopIfTrue="1" operator="between">
      <formula>80</formula>
      <formula>100</formula>
    </cfRule>
    <cfRule type="cellIs" dxfId="1434" priority="39" stopIfTrue="1" operator="between">
      <formula>50</formula>
      <formula>80</formula>
    </cfRule>
  </conditionalFormatting>
  <conditionalFormatting sqref="V4">
    <cfRule type="cellIs" dxfId="1433" priority="34" stopIfTrue="1" operator="greaterThan">
      <formula>100</formula>
    </cfRule>
    <cfRule type="cellIs" dxfId="1432" priority="35" stopIfTrue="1" operator="between">
      <formula>80</formula>
      <formula>100</formula>
    </cfRule>
    <cfRule type="cellIs" dxfId="1431" priority="36" stopIfTrue="1" operator="between">
      <formula>50</formula>
      <formula>80</formula>
    </cfRule>
  </conditionalFormatting>
  <conditionalFormatting sqref="I4">
    <cfRule type="cellIs" dxfId="1430" priority="31" stopIfTrue="1" operator="greaterThan">
      <formula>100</formula>
    </cfRule>
    <cfRule type="cellIs" dxfId="1429" priority="32" stopIfTrue="1" operator="between">
      <formula>80</formula>
      <formula>100</formula>
    </cfRule>
    <cfRule type="cellIs" dxfId="1428" priority="33" stopIfTrue="1" operator="between">
      <formula>50</formula>
      <formula>80</formula>
    </cfRule>
  </conditionalFormatting>
  <conditionalFormatting sqref="O4">
    <cfRule type="cellIs" dxfId="1427" priority="28" stopIfTrue="1" operator="greaterThan">
      <formula>100</formula>
    </cfRule>
    <cfRule type="cellIs" dxfId="1426" priority="29" stopIfTrue="1" operator="between">
      <formula>80</formula>
      <formula>100</formula>
    </cfRule>
    <cfRule type="cellIs" dxfId="1425" priority="30" stopIfTrue="1" operator="between">
      <formula>50</formula>
      <formula>80</formula>
    </cfRule>
  </conditionalFormatting>
  <conditionalFormatting sqref="C4">
    <cfRule type="cellIs" dxfId="1424" priority="25" stopIfTrue="1" operator="greaterThan">
      <formula>100</formula>
    </cfRule>
    <cfRule type="cellIs" dxfId="1423" priority="26" stopIfTrue="1" operator="between">
      <formula>80</formula>
      <formula>100</formula>
    </cfRule>
    <cfRule type="cellIs" dxfId="1422" priority="27" stopIfTrue="1" operator="between">
      <formula>50</formula>
      <formula>80</formula>
    </cfRule>
  </conditionalFormatting>
  <conditionalFormatting sqref="K4">
    <cfRule type="cellIs" dxfId="1421" priority="22" stopIfTrue="1" operator="greaterThan">
      <formula>100</formula>
    </cfRule>
    <cfRule type="cellIs" dxfId="1420" priority="23" stopIfTrue="1" operator="between">
      <formula>80</formula>
      <formula>100</formula>
    </cfRule>
    <cfRule type="cellIs" dxfId="1419" priority="24" stopIfTrue="1" operator="between">
      <formula>50</formula>
      <formula>80</formula>
    </cfRule>
  </conditionalFormatting>
  <conditionalFormatting sqref="S4">
    <cfRule type="cellIs" dxfId="1418" priority="19" stopIfTrue="1" operator="greaterThan">
      <formula>100</formula>
    </cfRule>
    <cfRule type="cellIs" dxfId="1417" priority="20" stopIfTrue="1" operator="between">
      <formula>80</formula>
      <formula>100</formula>
    </cfRule>
    <cfRule type="cellIs" dxfId="1416" priority="21" stopIfTrue="1" operator="between">
      <formula>50</formula>
      <formula>80</formula>
    </cfRule>
  </conditionalFormatting>
  <conditionalFormatting sqref="J4">
    <cfRule type="cellIs" dxfId="1415" priority="16" stopIfTrue="1" operator="greaterThan">
      <formula>100</formula>
    </cfRule>
    <cfRule type="cellIs" dxfId="1414" priority="17" stopIfTrue="1" operator="between">
      <formula>80</formula>
      <formula>100</formula>
    </cfRule>
    <cfRule type="cellIs" dxfId="1413" priority="18" stopIfTrue="1" operator="between">
      <formula>50</formula>
      <formula>80</formula>
    </cfRule>
  </conditionalFormatting>
  <conditionalFormatting sqref="L4">
    <cfRule type="cellIs" dxfId="1412" priority="13" stopIfTrue="1" operator="greaterThan">
      <formula>100</formula>
    </cfRule>
    <cfRule type="cellIs" dxfId="1411" priority="14" stopIfTrue="1" operator="between">
      <formula>80</formula>
      <formula>100</formula>
    </cfRule>
    <cfRule type="cellIs" dxfId="1410" priority="15" stopIfTrue="1" operator="between">
      <formula>50</formula>
      <formula>80</formula>
    </cfRule>
  </conditionalFormatting>
  <conditionalFormatting sqref="M4">
    <cfRule type="cellIs" dxfId="1409" priority="10" stopIfTrue="1" operator="greaterThan">
      <formula>100</formula>
    </cfRule>
    <cfRule type="cellIs" dxfId="1408" priority="11" stopIfTrue="1" operator="between">
      <formula>80</formula>
      <formula>100</formula>
    </cfRule>
    <cfRule type="cellIs" dxfId="1407" priority="12" stopIfTrue="1" operator="between">
      <formula>50</formula>
      <formula>80</formula>
    </cfRule>
  </conditionalFormatting>
  <conditionalFormatting sqref="Q4">
    <cfRule type="cellIs" dxfId="1406" priority="7" stopIfTrue="1" operator="greaterThan">
      <formula>100</formula>
    </cfRule>
    <cfRule type="cellIs" dxfId="1405" priority="8" stopIfTrue="1" operator="between">
      <formula>80</formula>
      <formula>100</formula>
    </cfRule>
    <cfRule type="cellIs" dxfId="1404" priority="9" stopIfTrue="1" operator="between">
      <formula>50</formula>
      <formula>80</formula>
    </cfRule>
  </conditionalFormatting>
  <conditionalFormatting sqref="U4">
    <cfRule type="cellIs" dxfId="1403" priority="4" stopIfTrue="1" operator="greaterThan">
      <formula>100</formula>
    </cfRule>
    <cfRule type="cellIs" dxfId="1402" priority="5" stopIfTrue="1" operator="between">
      <formula>80</formula>
      <formula>100</formula>
    </cfRule>
    <cfRule type="cellIs" dxfId="1401" priority="6" stopIfTrue="1" operator="between">
      <formula>50</formula>
      <formula>80</formula>
    </cfRule>
  </conditionalFormatting>
  <conditionalFormatting sqref="B4">
    <cfRule type="cellIs" dxfId="1400" priority="1" stopIfTrue="1" operator="greaterThan">
      <formula>100</formula>
    </cfRule>
    <cfRule type="cellIs" dxfId="1399" priority="2" stopIfTrue="1" operator="between">
      <formula>80</formula>
      <formula>100</formula>
    </cfRule>
    <cfRule type="cellIs" dxfId="1398" priority="3" stopIfTrue="1" operator="between">
      <formula>50</formula>
      <formula>80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156</vt:i4>
      </vt:variant>
    </vt:vector>
  </HeadingPairs>
  <TitlesOfParts>
    <vt:vector size="156" baseType="lpstr">
      <vt:lpstr>Total</vt:lpstr>
      <vt:lpstr>Sep12</vt:lpstr>
      <vt:lpstr>Okt12</vt:lpstr>
      <vt:lpstr>Nov12</vt:lpstr>
      <vt:lpstr>Dez12</vt:lpstr>
      <vt:lpstr>Jan13</vt:lpstr>
      <vt:lpstr>Feb13</vt:lpstr>
      <vt:lpstr>Mar13</vt:lpstr>
      <vt:lpstr>Apr13</vt:lpstr>
      <vt:lpstr>Mai13</vt:lpstr>
      <vt:lpstr>Jun13</vt:lpstr>
      <vt:lpstr>Jul13</vt:lpstr>
      <vt:lpstr>Aug13</vt:lpstr>
      <vt:lpstr>Sep13</vt:lpstr>
      <vt:lpstr>Okt13</vt:lpstr>
      <vt:lpstr>Nov13</vt:lpstr>
      <vt:lpstr>Dez13</vt:lpstr>
      <vt:lpstr>Jan14</vt:lpstr>
      <vt:lpstr>Feb14</vt:lpstr>
      <vt:lpstr>Mar14</vt:lpstr>
      <vt:lpstr>Apr14</vt:lpstr>
      <vt:lpstr>Mai14</vt:lpstr>
      <vt:lpstr>Jun14</vt:lpstr>
      <vt:lpstr>Jul14</vt:lpstr>
      <vt:lpstr>Aug14</vt:lpstr>
      <vt:lpstr>Sep14</vt:lpstr>
      <vt:lpstr>Okt14</vt:lpstr>
      <vt:lpstr>Nov14</vt:lpstr>
      <vt:lpstr>Dez14</vt:lpstr>
      <vt:lpstr>Jan15</vt:lpstr>
      <vt:lpstr>Feb15</vt:lpstr>
      <vt:lpstr>Mar15</vt:lpstr>
      <vt:lpstr>Apr15</vt:lpstr>
      <vt:lpstr>Mai15</vt:lpstr>
      <vt:lpstr>Jun15</vt:lpstr>
      <vt:lpstr>Jul15</vt:lpstr>
      <vt:lpstr>Aug15</vt:lpstr>
      <vt:lpstr>Sep15</vt:lpstr>
      <vt:lpstr>Okt15</vt:lpstr>
      <vt:lpstr>Nov15</vt:lpstr>
      <vt:lpstr>Dez15</vt:lpstr>
      <vt:lpstr>Jan16</vt:lpstr>
      <vt:lpstr>Feb16</vt:lpstr>
      <vt:lpstr>Mar16</vt:lpstr>
      <vt:lpstr>Apr16</vt:lpstr>
      <vt:lpstr>Mai16</vt:lpstr>
      <vt:lpstr>Jun16</vt:lpstr>
      <vt:lpstr>Jul16</vt:lpstr>
      <vt:lpstr>Aug16</vt:lpstr>
      <vt:lpstr>Sep16</vt:lpstr>
      <vt:lpstr>Okt16</vt:lpstr>
      <vt:lpstr>Nov16</vt:lpstr>
      <vt:lpstr>Dez16</vt:lpstr>
      <vt:lpstr>Jan17</vt:lpstr>
      <vt:lpstr>Feb17</vt:lpstr>
      <vt:lpstr>Mar17</vt:lpstr>
      <vt:lpstr>Apr17</vt:lpstr>
      <vt:lpstr>Mai17</vt:lpstr>
      <vt:lpstr>Jun17</vt:lpstr>
      <vt:lpstr>Jul17</vt:lpstr>
      <vt:lpstr>Aug17</vt:lpstr>
      <vt:lpstr>Sep17</vt:lpstr>
      <vt:lpstr>Okt17</vt:lpstr>
      <vt:lpstr>Nov17</vt:lpstr>
      <vt:lpstr>Dez17</vt:lpstr>
      <vt:lpstr>Jan18</vt:lpstr>
      <vt:lpstr>Feb18</vt:lpstr>
      <vt:lpstr>Mar18</vt:lpstr>
      <vt:lpstr>Apr18</vt:lpstr>
      <vt:lpstr>Mai18</vt:lpstr>
      <vt:lpstr>Jun18</vt:lpstr>
      <vt:lpstr>Jul18</vt:lpstr>
      <vt:lpstr>Aug18</vt:lpstr>
      <vt:lpstr>Sep18</vt:lpstr>
      <vt:lpstr>Okt18</vt:lpstr>
      <vt:lpstr>Nov18</vt:lpstr>
      <vt:lpstr>Dez18</vt:lpstr>
      <vt:lpstr>Jan19</vt:lpstr>
      <vt:lpstr>Feb19</vt:lpstr>
      <vt:lpstr>Mar19</vt:lpstr>
      <vt:lpstr>Apr19</vt:lpstr>
      <vt:lpstr>Mai19</vt:lpstr>
      <vt:lpstr>Jun19</vt:lpstr>
      <vt:lpstr>Jul19</vt:lpstr>
      <vt:lpstr>Aug19</vt:lpstr>
      <vt:lpstr>Sep19</vt:lpstr>
      <vt:lpstr>Okt19</vt:lpstr>
      <vt:lpstr>Nov19</vt:lpstr>
      <vt:lpstr>Dez19</vt:lpstr>
      <vt:lpstr>Jan20</vt:lpstr>
      <vt:lpstr>Feb20</vt:lpstr>
      <vt:lpstr>Mar20</vt:lpstr>
      <vt:lpstr>Apr20</vt:lpstr>
      <vt:lpstr>Mai20</vt:lpstr>
      <vt:lpstr>Jun20</vt:lpstr>
      <vt:lpstr>Jul20</vt:lpstr>
      <vt:lpstr>Aug20</vt:lpstr>
      <vt:lpstr>Sep20</vt:lpstr>
      <vt:lpstr>Okt20</vt:lpstr>
      <vt:lpstr>Nov20</vt:lpstr>
      <vt:lpstr>Dez20</vt:lpstr>
      <vt:lpstr>Jan21</vt:lpstr>
      <vt:lpstr>Feb21</vt:lpstr>
      <vt:lpstr>Mar21</vt:lpstr>
      <vt:lpstr>Apr21</vt:lpstr>
      <vt:lpstr>Mai21</vt:lpstr>
      <vt:lpstr>Jun21</vt:lpstr>
      <vt:lpstr>Jul21</vt:lpstr>
      <vt:lpstr>Aug21</vt:lpstr>
      <vt:lpstr>Sep21</vt:lpstr>
      <vt:lpstr>Okt21</vt:lpstr>
      <vt:lpstr>Nov21</vt:lpstr>
      <vt:lpstr>Dez21</vt:lpstr>
      <vt:lpstr>Jan22</vt:lpstr>
      <vt:lpstr>Feb22</vt:lpstr>
      <vt:lpstr>Mar22</vt:lpstr>
      <vt:lpstr>Apr22</vt:lpstr>
      <vt:lpstr>Mai22</vt:lpstr>
      <vt:lpstr>Jun22</vt:lpstr>
      <vt:lpstr>Jul22</vt:lpstr>
      <vt:lpstr>Aug22</vt:lpstr>
      <vt:lpstr>Sep22</vt:lpstr>
      <vt:lpstr>Okt22</vt:lpstr>
      <vt:lpstr>Nov22</vt:lpstr>
      <vt:lpstr>Dez22</vt:lpstr>
      <vt:lpstr>Jan23</vt:lpstr>
      <vt:lpstr>Feb23</vt:lpstr>
      <vt:lpstr>Mar23</vt:lpstr>
      <vt:lpstr>Apr23</vt:lpstr>
      <vt:lpstr>Mai23</vt:lpstr>
      <vt:lpstr>Jun23</vt:lpstr>
      <vt:lpstr>Jul23</vt:lpstr>
      <vt:lpstr>Aug23</vt:lpstr>
      <vt:lpstr>Sep23</vt:lpstr>
      <vt:lpstr>Okt23</vt:lpstr>
      <vt:lpstr>Nov23</vt:lpstr>
      <vt:lpstr>Dez23</vt:lpstr>
      <vt:lpstr>Jan24</vt:lpstr>
      <vt:lpstr>Feb24</vt:lpstr>
      <vt:lpstr>Mar24</vt:lpstr>
      <vt:lpstr>Apr24</vt:lpstr>
      <vt:lpstr>Mai24</vt:lpstr>
      <vt:lpstr>Jun24</vt:lpstr>
      <vt:lpstr>Jul24</vt:lpstr>
      <vt:lpstr>Aug24</vt:lpstr>
      <vt:lpstr>Sep24</vt:lpstr>
      <vt:lpstr>Okt24</vt:lpstr>
      <vt:lpstr>Nov24</vt:lpstr>
      <vt:lpstr>Dez24</vt:lpstr>
      <vt:lpstr>Jan25</vt:lpstr>
      <vt:lpstr>Feb25</vt:lpstr>
      <vt:lpstr>Mar25</vt:lpstr>
      <vt:lpstr>Apr25</vt:lpstr>
      <vt:lpstr>Mai25</vt:lpstr>
      <vt:lpstr>Jun25</vt:lpstr>
      <vt:lpstr>Jul25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Henry</dc:creator>
  <cp:lastModifiedBy>Henry</cp:lastModifiedBy>
  <dcterms:created xsi:type="dcterms:W3CDTF">2019-01-01T21:29:23Z</dcterms:created>
  <dcterms:modified xsi:type="dcterms:W3CDTF">2025-07-14T06:47:02Z</dcterms:modified>
</cp:coreProperties>
</file>